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" yWindow="-60" windowWidth="22960" windowHeight="16840" tabRatio="293"/>
  </bookViews>
  <sheets>
    <sheet name="PH 21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94" i="1"/>
  <c r="J95"/>
  <c r="J96"/>
  <c r="J97"/>
  <c r="J98"/>
  <c r="J99"/>
  <c r="I99"/>
  <c r="J26"/>
  <c r="J27"/>
  <c r="J28"/>
  <c r="J24"/>
  <c r="J25"/>
  <c r="AC26"/>
  <c r="AC36"/>
  <c r="AC46"/>
  <c r="AC56"/>
  <c r="AC66"/>
  <c r="AC76"/>
  <c r="AC86"/>
  <c r="AC96"/>
  <c r="AC106"/>
  <c r="AC116"/>
  <c r="AC126"/>
  <c r="I18"/>
  <c r="J29"/>
  <c r="AA23"/>
  <c r="AA33"/>
  <c r="AA43"/>
  <c r="AA53"/>
  <c r="AA63"/>
  <c r="AA73"/>
  <c r="AA83"/>
  <c r="AA93"/>
  <c r="AA103"/>
  <c r="AA113"/>
  <c r="AA123"/>
  <c r="M12"/>
  <c r="I29"/>
  <c r="AA22"/>
  <c r="AA32"/>
  <c r="AA42"/>
  <c r="AA52"/>
  <c r="AA62"/>
  <c r="AA72"/>
  <c r="AA82"/>
  <c r="AA92"/>
  <c r="AA102"/>
  <c r="AA112"/>
  <c r="AA122"/>
  <c r="M11"/>
  <c r="I10"/>
  <c r="G10"/>
  <c r="AD127"/>
  <c r="AD117"/>
  <c r="AD107"/>
  <c r="AD87"/>
  <c r="AD77"/>
  <c r="AD98"/>
  <c r="AD97"/>
  <c r="W127"/>
  <c r="W97"/>
  <c r="W57"/>
  <c r="J64"/>
  <c r="J65"/>
  <c r="J66"/>
  <c r="J67"/>
  <c r="J68"/>
  <c r="J69"/>
  <c r="I69"/>
  <c r="F64"/>
  <c r="F65"/>
  <c r="F66"/>
  <c r="F67"/>
  <c r="F68"/>
  <c r="F69"/>
  <c r="E69"/>
  <c r="J104"/>
  <c r="J105"/>
  <c r="J106"/>
  <c r="J107"/>
  <c r="J108"/>
  <c r="J109"/>
  <c r="I109"/>
  <c r="H124"/>
  <c r="H125"/>
  <c r="H126"/>
  <c r="H127"/>
  <c r="H128"/>
  <c r="H129"/>
  <c r="G129"/>
  <c r="F124"/>
  <c r="F125"/>
  <c r="F126"/>
  <c r="F127"/>
  <c r="F128"/>
  <c r="F129"/>
  <c r="E129"/>
  <c r="H114"/>
  <c r="H115"/>
  <c r="H116"/>
  <c r="H117"/>
  <c r="H118"/>
  <c r="H119"/>
  <c r="G119"/>
  <c r="F114"/>
  <c r="F115"/>
  <c r="F116"/>
  <c r="F117"/>
  <c r="F118"/>
  <c r="F119"/>
  <c r="E119"/>
  <c r="H94"/>
  <c r="H95"/>
  <c r="H96"/>
  <c r="H97"/>
  <c r="H98"/>
  <c r="H99"/>
  <c r="G99"/>
  <c r="F94"/>
  <c r="F95"/>
  <c r="F96"/>
  <c r="F97"/>
  <c r="F98"/>
  <c r="F99"/>
  <c r="E99"/>
  <c r="J84"/>
  <c r="J85"/>
  <c r="J86"/>
  <c r="J87"/>
  <c r="J88"/>
  <c r="J89"/>
  <c r="I89"/>
  <c r="H84"/>
  <c r="H85"/>
  <c r="H86"/>
  <c r="H87"/>
  <c r="H88"/>
  <c r="H89"/>
  <c r="G89"/>
  <c r="F84"/>
  <c r="F85"/>
  <c r="F86"/>
  <c r="F87"/>
  <c r="F88"/>
  <c r="F89"/>
  <c r="E89"/>
  <c r="J74"/>
  <c r="J75"/>
  <c r="J76"/>
  <c r="J77"/>
  <c r="J78"/>
  <c r="J79"/>
  <c r="I79"/>
  <c r="H74"/>
  <c r="H75"/>
  <c r="H76"/>
  <c r="H77"/>
  <c r="H78"/>
  <c r="H79"/>
  <c r="G79"/>
  <c r="F74"/>
  <c r="F75"/>
  <c r="F76"/>
  <c r="F77"/>
  <c r="F78"/>
  <c r="F79"/>
  <c r="E79"/>
  <c r="J54"/>
  <c r="J55"/>
  <c r="J56"/>
  <c r="J57"/>
  <c r="J58"/>
  <c r="J59"/>
  <c r="I59"/>
  <c r="H54"/>
  <c r="H55"/>
  <c r="H56"/>
  <c r="H57"/>
  <c r="H58"/>
  <c r="H59"/>
  <c r="G59"/>
  <c r="F54"/>
  <c r="F55"/>
  <c r="F56"/>
  <c r="F57"/>
  <c r="F58"/>
  <c r="F59"/>
  <c r="E59"/>
  <c r="J44"/>
  <c r="J45"/>
  <c r="J46"/>
  <c r="J47"/>
  <c r="J48"/>
  <c r="J49"/>
  <c r="I49"/>
  <c r="H44"/>
  <c r="H45"/>
  <c r="H46"/>
  <c r="H47"/>
  <c r="H48"/>
  <c r="H49"/>
  <c r="G49"/>
  <c r="F44"/>
  <c r="F45"/>
  <c r="F46"/>
  <c r="F47"/>
  <c r="F48"/>
  <c r="F49"/>
  <c r="E49"/>
  <c r="F34"/>
  <c r="F35"/>
  <c r="F36"/>
  <c r="F37"/>
  <c r="F38"/>
  <c r="F39"/>
  <c r="E39"/>
  <c r="H34"/>
  <c r="H35"/>
  <c r="H36"/>
  <c r="H37"/>
  <c r="H38"/>
  <c r="H39"/>
  <c r="G39"/>
  <c r="J34"/>
  <c r="J35"/>
  <c r="J36"/>
  <c r="J37"/>
  <c r="J38"/>
  <c r="J39"/>
  <c r="I39"/>
  <c r="AD28"/>
  <c r="AD38"/>
  <c r="AD48"/>
  <c r="AD58"/>
  <c r="AD68"/>
  <c r="AD78"/>
  <c r="AD88"/>
  <c r="AD108"/>
  <c r="AD118"/>
  <c r="AD128"/>
  <c r="H13"/>
  <c r="AD27"/>
  <c r="AD37"/>
  <c r="AD47"/>
  <c r="AD57"/>
  <c r="AD67"/>
  <c r="G13"/>
  <c r="I13"/>
  <c r="L10"/>
  <c r="H10"/>
  <c r="K10"/>
  <c r="N25"/>
  <c r="AA25"/>
  <c r="N35"/>
  <c r="AA35"/>
  <c r="N45"/>
  <c r="AA45"/>
  <c r="N55"/>
  <c r="AA55"/>
  <c r="N65"/>
  <c r="AA65"/>
  <c r="N75"/>
  <c r="AA75"/>
  <c r="N85"/>
  <c r="AA85"/>
  <c r="AA95"/>
  <c r="N105"/>
  <c r="AA105"/>
  <c r="AA115"/>
  <c r="AA125"/>
  <c r="G11"/>
  <c r="AA29"/>
  <c r="AA39"/>
  <c r="AA49"/>
  <c r="AA59"/>
  <c r="AA69"/>
  <c r="AA79"/>
  <c r="AA89"/>
  <c r="AA99"/>
  <c r="AA109"/>
  <c r="AA119"/>
  <c r="AA129"/>
  <c r="H12"/>
  <c r="AA28"/>
  <c r="AA38"/>
  <c r="AA48"/>
  <c r="AA58"/>
  <c r="AA68"/>
  <c r="AA78"/>
  <c r="AA88"/>
  <c r="AA98"/>
  <c r="AA108"/>
  <c r="AA118"/>
  <c r="AA128"/>
  <c r="G12"/>
  <c r="I12"/>
  <c r="K12"/>
  <c r="K13"/>
  <c r="J11"/>
  <c r="K11"/>
  <c r="O25"/>
  <c r="AA26"/>
  <c r="O35"/>
  <c r="AA36"/>
  <c r="O45"/>
  <c r="AA46"/>
  <c r="O55"/>
  <c r="AA56"/>
  <c r="O65"/>
  <c r="AA66"/>
  <c r="O75"/>
  <c r="AA76"/>
  <c r="O85"/>
  <c r="AA86"/>
  <c r="AA96"/>
  <c r="O105"/>
  <c r="AA106"/>
  <c r="AA116"/>
  <c r="AA126"/>
  <c r="H11"/>
  <c r="L11"/>
  <c r="L12"/>
  <c r="O8"/>
  <c r="O10"/>
  <c r="O11"/>
  <c r="O12"/>
  <c r="O13"/>
  <c r="O14"/>
  <c r="O15"/>
  <c r="O16"/>
  <c r="O17"/>
  <c r="O18"/>
  <c r="O19"/>
  <c r="O9"/>
  <c r="O125"/>
  <c r="N125"/>
  <c r="H14"/>
  <c r="G14"/>
  <c r="J10"/>
  <c r="J12"/>
  <c r="J14"/>
  <c r="K14"/>
  <c r="AD9"/>
  <c r="AD10"/>
  <c r="L14"/>
  <c r="L13"/>
  <c r="I14"/>
  <c r="I11"/>
  <c r="L19"/>
</calcChain>
</file>

<file path=xl/sharedStrings.xml><?xml version="1.0" encoding="utf-8"?>
<sst xmlns="http://schemas.openxmlformats.org/spreadsheetml/2006/main" count="561" uniqueCount="138">
  <si>
    <t>(Classes 19-21)</t>
    <phoneticPr fontId="18" type="noConversion"/>
  </si>
  <si>
    <t>(Class 24)</t>
    <phoneticPr fontId="18" type="noConversion"/>
  </si>
  <si>
    <r>
      <t>Ans. (</t>
    </r>
    <r>
      <rPr>
        <b/>
        <sz val="10"/>
        <rFont val="Arial"/>
      </rPr>
      <t>R</t>
    </r>
    <r>
      <rPr>
        <sz val="10"/>
        <rFont val="Arial"/>
      </rPr>
      <t>/</t>
    </r>
    <r>
      <rPr>
        <b/>
        <sz val="10"/>
        <rFont val="Arial"/>
      </rPr>
      <t>W</t>
    </r>
    <r>
      <rPr>
        <sz val="10"/>
        <rFont val="Arial"/>
      </rPr>
      <t>/_)</t>
    </r>
    <phoneticPr fontId="18" type="noConversion"/>
  </si>
  <si>
    <r>
      <t>IF I continue my current pace in ALL parts of the course</t>
    </r>
    <r>
      <rPr>
        <b/>
        <sz val="10"/>
        <color indexed="8"/>
        <rFont val="Arial"/>
      </rPr>
      <t>, I'll probably achieve this course grade - - - &gt;</t>
    </r>
    <phoneticPr fontId="18" type="noConversion"/>
  </si>
  <si>
    <t>course, then with</t>
    <phoneticPr fontId="18" type="noConversion"/>
  </si>
  <si>
    <t>of those points to achieve this grade:</t>
    <phoneticPr fontId="18" type="noConversion"/>
  </si>
  <si>
    <t xml:space="preserve">   IF I continue my current pace in all of the NON-EXAM parts of the</t>
    <phoneticPr fontId="18" type="noConversion"/>
  </si>
  <si>
    <t>exam points still available this term,</t>
    <phoneticPr fontId="18" type="noConversion"/>
  </si>
  <si>
    <t xml:space="preserve">~ My adjusted exam% is also the minimum % I am credited for clicker and HW.  </t>
    <phoneticPr fontId="18" type="noConversion"/>
  </si>
  <si>
    <t>for each lab zero I've earned.</t>
    <phoneticPr fontId="18" type="noConversion"/>
  </si>
  <si>
    <t>~ With all other adjustments included, a 5% lab penalty was taken (off that total)</t>
    <phoneticPr fontId="18" type="noConversion"/>
  </si>
  <si>
    <t>The adjustments below</t>
    <phoneticPr fontId="18" type="noConversion"/>
  </si>
  <si>
    <t>points that I've earned to-date:</t>
    <phoneticPr fontId="18" type="noConversion"/>
  </si>
  <si>
    <t>…and here is a summary of all</t>
    <phoneticPr fontId="18" type="noConversion"/>
  </si>
  <si>
    <t>I must earn about</t>
    <phoneticPr fontId="18" type="noConversion"/>
  </si>
  <si>
    <r>
      <t>are already included</t>
    </r>
    <r>
      <rPr>
        <sz val="11"/>
        <rFont val="Arial"/>
      </rPr>
      <t xml:space="preserve"> in the</t>
    </r>
  </si>
  <si>
    <t xml:space="preserve">      Friday</t>
    <phoneticPr fontId="18" type="noConversion"/>
  </si>
  <si>
    <t>(Holiday)</t>
    <phoneticPr fontId="18" type="noConversion"/>
  </si>
  <si>
    <t>Monday</t>
    <phoneticPr fontId="18" type="noConversion"/>
  </si>
  <si>
    <t>Wednesday</t>
    <phoneticPr fontId="18" type="noConversion"/>
  </si>
  <si>
    <t>Earned</t>
    <phoneticPr fontId="18" type="noConversion"/>
  </si>
  <si>
    <t>Poss.</t>
    <phoneticPr fontId="18" type="noConversion"/>
  </si>
  <si>
    <t>Earned%</t>
    <phoneticPr fontId="18" type="noConversion"/>
  </si>
  <si>
    <t>Net</t>
    <phoneticPr fontId="18" type="noConversion"/>
  </si>
  <si>
    <t>Net%</t>
    <phoneticPr fontId="18" type="noConversion"/>
  </si>
  <si>
    <t>Value</t>
    <phoneticPr fontId="18" type="noConversion"/>
  </si>
  <si>
    <t>(course intro)</t>
    <phoneticPr fontId="18" type="noConversion"/>
  </si>
  <si>
    <t>(MT 1 review)</t>
    <phoneticPr fontId="18" type="noConversion"/>
  </si>
  <si>
    <t>(MT 2 review)</t>
    <phoneticPr fontId="18" type="noConversion"/>
  </si>
  <si>
    <t>(Final exam review)</t>
    <phoneticPr fontId="18" type="noConversion"/>
  </si>
  <si>
    <t>Friday</t>
    <phoneticPr fontId="18" type="noConversion"/>
  </si>
  <si>
    <t>8-I … 8-II</t>
    <phoneticPr fontId="18" type="noConversion"/>
  </si>
  <si>
    <t>8-III</t>
    <phoneticPr fontId="18" type="noConversion"/>
  </si>
  <si>
    <t>10-I…10-II</t>
    <phoneticPr fontId="18" type="noConversion"/>
  </si>
  <si>
    <t>Totals</t>
    <phoneticPr fontId="18" type="noConversion"/>
  </si>
  <si>
    <t>Earned</t>
    <phoneticPr fontId="18" type="noConversion"/>
  </si>
  <si>
    <t>Take-home</t>
    <phoneticPr fontId="18" type="noConversion"/>
  </si>
  <si>
    <t>In-lab</t>
    <phoneticPr fontId="18" type="noConversion"/>
  </si>
  <si>
    <t>0-I</t>
    <phoneticPr fontId="18" type="noConversion"/>
  </si>
  <si>
    <t>LAB 0</t>
    <phoneticPr fontId="18" type="noConversion"/>
  </si>
  <si>
    <t>(Lab 0 does not meet; the entire</t>
    <phoneticPr fontId="18" type="noConversion"/>
  </si>
  <si>
    <t>Lab 0 is a take-home exercise.)</t>
    <phoneticPr fontId="18" type="noConversion"/>
  </si>
  <si>
    <t>Adj.</t>
    <phoneticPr fontId="18" type="noConversion"/>
  </si>
  <si>
    <t>1-I … 1-V</t>
    <phoneticPr fontId="18" type="noConversion"/>
  </si>
  <si>
    <t>1-IV</t>
    <phoneticPr fontId="18" type="noConversion"/>
  </si>
  <si>
    <t>2-I … 2-III</t>
    <phoneticPr fontId="18" type="noConversion"/>
  </si>
  <si>
    <t>LAB 1</t>
    <phoneticPr fontId="18" type="noConversion"/>
  </si>
  <si>
    <t>LAB 2</t>
    <phoneticPr fontId="18" type="noConversion"/>
  </si>
  <si>
    <t>LAB 3</t>
    <phoneticPr fontId="18" type="noConversion"/>
  </si>
  <si>
    <t>(n/a)</t>
    <phoneticPr fontId="18" type="noConversion"/>
  </si>
  <si>
    <t>(n/a)</t>
    <phoneticPr fontId="18" type="noConversion"/>
  </si>
  <si>
    <t>3-I … 3-II</t>
    <phoneticPr fontId="18" type="noConversion"/>
  </si>
  <si>
    <t>/////////////////////</t>
    <phoneticPr fontId="18" type="noConversion"/>
  </si>
  <si>
    <t>LAB 4</t>
    <phoneticPr fontId="18" type="noConversion"/>
  </si>
  <si>
    <t>4-I</t>
    <phoneticPr fontId="18" type="noConversion"/>
  </si>
  <si>
    <t>4-II</t>
    <phoneticPr fontId="18" type="noConversion"/>
  </si>
  <si>
    <t>LAB 5</t>
    <phoneticPr fontId="18" type="noConversion"/>
  </si>
  <si>
    <t>LAB 6</t>
    <phoneticPr fontId="18" type="noConversion"/>
  </si>
  <si>
    <t>PH 211 (Fall 2018) Progress Summary for:</t>
    <phoneticPr fontId="18" type="noConversion"/>
  </si>
  <si>
    <t>(Class 0)</t>
    <phoneticPr fontId="18" type="noConversion"/>
  </si>
  <si>
    <t>LAB 8</t>
    <phoneticPr fontId="18" type="noConversion"/>
  </si>
  <si>
    <t>LAB 10</t>
    <phoneticPr fontId="18" type="noConversion"/>
  </si>
  <si>
    <t>5-I … 5-II</t>
    <phoneticPr fontId="18" type="noConversion"/>
  </si>
  <si>
    <t>5-III</t>
    <phoneticPr fontId="18" type="noConversion"/>
  </si>
  <si>
    <t>6-I … 6-II</t>
    <phoneticPr fontId="18" type="noConversion"/>
  </si>
  <si>
    <t>6-III</t>
    <phoneticPr fontId="18" type="noConversion"/>
  </si>
  <si>
    <t>Enter Midterm Exam 2 data here. -------&gt;</t>
    <phoneticPr fontId="18" type="noConversion"/>
  </si>
  <si>
    <t>(MT 1 pertains to Weeks 0-3.</t>
    <phoneticPr fontId="18" type="noConversion"/>
  </si>
  <si>
    <t>Enter Final Exam data here. -------&gt;</t>
    <phoneticPr fontId="18" type="noConversion"/>
  </si>
  <si>
    <t>(The final emphasizes Weeks 8-10.</t>
    <phoneticPr fontId="18" type="noConversion"/>
  </si>
  <si>
    <t>(MT 2 emphasizes Weeks 4-7.</t>
    <phoneticPr fontId="18" type="noConversion"/>
  </si>
  <si>
    <t>There is no Lab 7</t>
    <phoneticPr fontId="18" type="noConversion"/>
  </si>
  <si>
    <t>(but the lab is open for help/makeups)</t>
    <phoneticPr fontId="18" type="noConversion"/>
  </si>
  <si>
    <t>There is no Lab 9</t>
    <phoneticPr fontId="18" type="noConversion"/>
  </si>
  <si>
    <t>So far this term, I've earned</t>
    <phoneticPr fontId="18" type="noConversion"/>
  </si>
  <si>
    <t xml:space="preserve">         Midterm Exam 1</t>
    <phoneticPr fontId="18" type="noConversion"/>
  </si>
  <si>
    <t>Enter Midterm Exam 1 data here. -------&gt;</t>
    <phoneticPr fontId="18" type="noConversion"/>
  </si>
  <si>
    <t xml:space="preserve">              HW 1</t>
    <phoneticPr fontId="18" type="noConversion"/>
  </si>
  <si>
    <t xml:space="preserve">              HW 2</t>
    <phoneticPr fontId="18" type="noConversion"/>
  </si>
  <si>
    <t>(Holiday)</t>
    <phoneticPr fontId="18" type="noConversion"/>
  </si>
  <si>
    <t xml:space="preserve">             HW 3</t>
    <phoneticPr fontId="18" type="noConversion"/>
  </si>
  <si>
    <t xml:space="preserve"> points are available.)</t>
    <phoneticPr fontId="18" type="noConversion"/>
  </si>
  <si>
    <t>Week</t>
  </si>
  <si>
    <t>Exam</t>
  </si>
  <si>
    <t>…</t>
  </si>
  <si>
    <t>(Classes 4-6)</t>
  </si>
  <si>
    <t>(Classes 7-9)</t>
  </si>
  <si>
    <t>(Classes 10-12)</t>
  </si>
  <si>
    <t>(Classes 13-15)</t>
  </si>
  <si>
    <t>(Classes 16-18)</t>
  </si>
  <si>
    <t>(Classes 25-26)</t>
  </si>
  <si>
    <t>lab zeroes.</t>
  </si>
  <si>
    <t>Totals</t>
  </si>
  <si>
    <t>A</t>
  </si>
  <si>
    <t>RAW SCORE: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</si>
  <si>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</si>
  <si>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</si>
  <si>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</si>
  <si>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</si>
  <si>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</si>
  <si>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</si>
  <si>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</si>
  <si>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</si>
  <si>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</si>
  <si>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</si>
  <si>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 xml:space="preserve">                        Notes</t>
  </si>
  <si>
    <t>Item</t>
  </si>
  <si>
    <t>PRS</t>
  </si>
  <si>
    <t>Lab</t>
  </si>
  <si>
    <t>HW</t>
  </si>
  <si>
    <t>Exams</t>
  </si>
  <si>
    <t>Q1</t>
  </si>
  <si>
    <t>Q2</t>
  </si>
  <si>
    <t>Q3</t>
  </si>
  <si>
    <t>Q4</t>
  </si>
  <si>
    <t>Q5</t>
  </si>
  <si>
    <t>T</t>
  </si>
  <si>
    <t>Poss.</t>
  </si>
  <si>
    <t>Pnts.</t>
  </si>
  <si>
    <t>:</t>
  </si>
  <si>
    <t>(My name here)</t>
  </si>
  <si>
    <t>(Classes 1-3)</t>
  </si>
  <si>
    <t>Clicker</t>
  </si>
  <si>
    <t>/////////////////////</t>
  </si>
  <si>
    <t>/////////////////////</t>
    <phoneticPr fontId="18" type="noConversion"/>
  </si>
  <si>
    <t xml:space="preserve">         Final Exam</t>
    <phoneticPr fontId="18" type="noConversion"/>
  </si>
  <si>
    <t xml:space="preserve">         Midterm Exam 2</t>
    <phoneticPr fontId="18" type="noConversion"/>
  </si>
  <si>
    <r>
      <t xml:space="preserve">"    </t>
    </r>
    <r>
      <rPr>
        <sz val="10"/>
        <rFont val="Arial"/>
      </rPr>
      <t>appeal:      +</t>
    </r>
    <phoneticPr fontId="18" type="noConversion"/>
  </si>
  <si>
    <r>
      <t xml:space="preserve">Enter </t>
    </r>
    <r>
      <rPr>
        <b/>
        <sz val="9"/>
        <color indexed="10"/>
        <rFont val="Arial"/>
      </rPr>
      <t>CLICKER</t>
    </r>
    <r>
      <rPr>
        <sz val="9"/>
        <color indexed="10"/>
        <rFont val="Arial"/>
      </rPr>
      <t xml:space="preserve"> answers:  </t>
    </r>
    <r>
      <rPr>
        <b/>
        <u/>
        <sz val="9"/>
        <color indexed="10"/>
        <rFont val="Arial"/>
      </rPr>
      <t>R</t>
    </r>
    <r>
      <rPr>
        <sz val="9"/>
        <color indexed="10"/>
        <rFont val="Arial"/>
      </rPr>
      <t xml:space="preserve">ight or </t>
    </r>
    <r>
      <rPr>
        <b/>
        <u/>
        <sz val="9"/>
        <color indexed="10"/>
        <rFont val="Arial"/>
      </rPr>
      <t>W</t>
    </r>
    <r>
      <rPr>
        <sz val="9"/>
        <color indexed="10"/>
        <rFont val="Arial"/>
      </rPr>
      <t>rong (or enter a</t>
    </r>
    <r>
      <rPr>
        <b/>
        <u/>
        <sz val="9"/>
        <color indexed="10"/>
        <rFont val="Arial"/>
      </rPr>
      <t xml:space="preserve"> blank</t>
    </r>
    <r>
      <rPr>
        <sz val="9"/>
        <color indexed="10"/>
        <rFont val="Arial"/>
      </rPr>
      <t xml:space="preserve"> if you didn't answer)</t>
    </r>
    <phoneticPr fontId="18" type="noConversion"/>
  </si>
  <si>
    <r>
      <t xml:space="preserve">" </t>
    </r>
    <r>
      <rPr>
        <sz val="10"/>
        <rFont val="Arial"/>
      </rPr>
      <t>class adj:      +</t>
    </r>
    <phoneticPr fontId="18" type="noConversion"/>
  </si>
  <si>
    <t xml:space="preserve">      Total:       =</t>
    <phoneticPr fontId="18" type="noConversion"/>
  </si>
  <si>
    <t>(Course Total</t>
    <phoneticPr fontId="18" type="noConversion"/>
  </si>
  <si>
    <t>2-IV</t>
    <phoneticPr fontId="18" type="noConversion"/>
  </si>
  <si>
    <t>Needed)</t>
    <phoneticPr fontId="18" type="noConversion"/>
  </si>
  <si>
    <t>(Classes 27-30)</t>
    <phoneticPr fontId="18" type="noConversion"/>
  </si>
  <si>
    <r>
      <t>totals and %'s</t>
    </r>
    <r>
      <rPr>
        <sz val="11"/>
        <rFont val="Arial"/>
      </rPr>
      <t xml:space="preserve"> shown here. ---&gt;</t>
    </r>
    <phoneticPr fontId="18" type="noConversion"/>
  </si>
  <si>
    <t>I've now entered (below) all results for my course work pertaining to Weeks 0 through</t>
    <phoneticPr fontId="18" type="noConversion"/>
  </si>
  <si>
    <t>(No class)</t>
    <phoneticPr fontId="18" type="noConversion"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</si>
</sst>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%"/>
  </numFmts>
  <fonts count="41">
    <font>
      <sz val="10"/>
      <name val="Verdana"/>
    </font>
    <font>
      <b/>
      <sz val="10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b/>
      <sz val="12"/>
      <color indexed="9"/>
      <name val="Arial"/>
      <family val="2"/>
    </font>
    <font>
      <b/>
      <sz val="10"/>
      <color indexed="10"/>
      <name val="Arial"/>
    </font>
    <font>
      <b/>
      <sz val="10"/>
      <color indexed="9"/>
      <name val="Arial"/>
    </font>
    <font>
      <b/>
      <sz val="10"/>
      <name val="Arial"/>
    </font>
    <font>
      <i/>
      <sz val="10"/>
      <name val="Arial"/>
    </font>
    <font>
      <b/>
      <sz val="14"/>
      <name val="Arial"/>
    </font>
    <font>
      <b/>
      <sz val="10"/>
      <color indexed="8"/>
      <name val="Arial"/>
    </font>
    <font>
      <b/>
      <i/>
      <sz val="10"/>
      <color indexed="8"/>
      <name val="Arial"/>
    </font>
    <font>
      <sz val="9"/>
      <name val="Arial"/>
    </font>
    <font>
      <sz val="10"/>
      <color indexed="45"/>
      <name val="Arial"/>
    </font>
    <font>
      <b/>
      <sz val="9"/>
      <color indexed="10"/>
      <name val="Arial"/>
    </font>
    <font>
      <sz val="11"/>
      <name val="Arial"/>
    </font>
    <font>
      <sz val="8"/>
      <name val="Verdana"/>
    </font>
    <font>
      <i/>
      <sz val="9"/>
      <color indexed="9"/>
      <name val="Arial"/>
    </font>
    <font>
      <sz val="10"/>
      <color indexed="8"/>
      <name val="Arial"/>
      <family val="2"/>
    </font>
    <font>
      <sz val="14"/>
      <color indexed="8"/>
      <name val="Arial"/>
    </font>
    <font>
      <sz val="10"/>
      <color indexed="8"/>
      <name val="Verdana"/>
    </font>
    <font>
      <b/>
      <i/>
      <sz val="10"/>
      <name val="Arial"/>
    </font>
    <font>
      <sz val="10"/>
      <color indexed="22"/>
      <name val="Arial"/>
    </font>
    <font>
      <sz val="10"/>
      <color indexed="22"/>
      <name val="Verdana"/>
    </font>
    <font>
      <b/>
      <sz val="11"/>
      <name val="Arial"/>
    </font>
    <font>
      <b/>
      <sz val="11"/>
      <color indexed="8"/>
      <name val="Arial"/>
    </font>
    <font>
      <b/>
      <i/>
      <sz val="11"/>
      <name val="Arial"/>
    </font>
    <font>
      <sz val="9"/>
      <color indexed="10"/>
      <name val="Arial"/>
    </font>
    <font>
      <b/>
      <u/>
      <sz val="9"/>
      <color indexed="10"/>
      <name val="Arial"/>
    </font>
    <font>
      <b/>
      <i/>
      <sz val="11"/>
      <color indexed="8"/>
      <name val="Arial"/>
    </font>
    <font>
      <i/>
      <sz val="14"/>
      <name val="Arial"/>
    </font>
    <font>
      <i/>
      <sz val="9"/>
      <color indexed="47"/>
      <name val="Arial"/>
    </font>
    <font>
      <b/>
      <sz val="11"/>
      <color indexed="10"/>
      <name val="Arial"/>
    </font>
    <font>
      <i/>
      <sz val="10"/>
      <color indexed="8"/>
      <name val="Arial"/>
    </font>
    <font>
      <i/>
      <sz val="11"/>
      <color indexed="10"/>
      <name val="Arial"/>
    </font>
    <font>
      <sz val="10"/>
      <color indexed="9"/>
      <name val="Arial"/>
    </font>
    <font>
      <sz val="14"/>
      <color indexed="9"/>
      <name val="Arial"/>
    </font>
    <font>
      <b/>
      <sz val="14"/>
      <color indexed="9"/>
      <name val="Arial"/>
    </font>
    <font>
      <sz val="10"/>
      <color indexed="9"/>
      <name val="Verdana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8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11" fillId="3" borderId="0" xfId="0" applyFont="1" applyFill="1" applyBorder="1" applyAlignment="1" applyProtection="1">
      <alignment horizontal="left"/>
    </xf>
    <xf numFmtId="0" fontId="9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7" fillId="6" borderId="0" xfId="0" applyFont="1" applyFill="1" applyAlignment="1" applyProtection="1">
      <alignment horizontal="left"/>
    </xf>
    <xf numFmtId="3" fontId="5" fillId="7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5" fillId="7" borderId="13" xfId="0" applyNumberFormat="1" applyFont="1" applyFill="1" applyBorder="1" applyAlignment="1" applyProtection="1">
      <alignment horizontal="right"/>
    </xf>
    <xf numFmtId="0" fontId="3" fillId="4" borderId="16" xfId="0" applyFont="1" applyFill="1" applyBorder="1" applyAlignment="1" applyProtection="1">
      <alignment horizontal="left"/>
    </xf>
    <xf numFmtId="0" fontId="17" fillId="6" borderId="16" xfId="0" applyFont="1" applyFill="1" applyBorder="1" applyAlignment="1" applyProtection="1">
      <alignment horizontal="left"/>
    </xf>
    <xf numFmtId="0" fontId="9" fillId="9" borderId="17" xfId="0" applyFont="1" applyFill="1" applyBorder="1" applyAlignment="1" applyProtection="1">
      <alignment horizontal="center"/>
    </xf>
    <xf numFmtId="3" fontId="5" fillId="9" borderId="18" xfId="0" applyNumberFormat="1" applyFont="1" applyFill="1" applyBorder="1" applyAlignment="1" applyProtection="1">
      <alignment horizontal="right"/>
    </xf>
    <xf numFmtId="3" fontId="5" fillId="9" borderId="19" xfId="0" applyNumberFormat="1" applyFont="1" applyFill="1" applyBorder="1" applyAlignment="1" applyProtection="1">
      <alignment horizontal="right"/>
    </xf>
    <xf numFmtId="3" fontId="5" fillId="9" borderId="21" xfId="0" applyNumberFormat="1" applyFont="1" applyFill="1" applyBorder="1" applyAlignment="1" applyProtection="1">
      <alignment horizontal="right"/>
    </xf>
    <xf numFmtId="0" fontId="17" fillId="6" borderId="22" xfId="0" applyFont="1" applyFill="1" applyBorder="1" applyAlignment="1" applyProtection="1">
      <alignment horizontal="left"/>
    </xf>
    <xf numFmtId="0" fontId="9" fillId="8" borderId="17" xfId="0" applyFont="1" applyFill="1" applyBorder="1" applyAlignment="1" applyProtection="1">
      <alignment horizontal="center"/>
    </xf>
    <xf numFmtId="3" fontId="5" fillId="8" borderId="18" xfId="0" applyNumberFormat="1" applyFont="1" applyFill="1" applyBorder="1" applyAlignment="1" applyProtection="1">
      <alignment horizontal="right"/>
    </xf>
    <xf numFmtId="3" fontId="5" fillId="8" borderId="19" xfId="0" applyNumberFormat="1" applyFont="1" applyFill="1" applyBorder="1" applyAlignment="1" applyProtection="1">
      <alignment horizontal="right"/>
    </xf>
    <xf numFmtId="0" fontId="17" fillId="6" borderId="0" xfId="0" applyFont="1" applyFill="1" applyBorder="1" applyAlignment="1" applyProtection="1">
      <alignment horizontal="left"/>
    </xf>
    <xf numFmtId="0" fontId="9" fillId="10" borderId="26" xfId="0" applyFont="1" applyFill="1" applyBorder="1" applyAlignment="1" applyProtection="1">
      <alignment horizontal="center"/>
    </xf>
    <xf numFmtId="3" fontId="5" fillId="10" borderId="27" xfId="0" applyNumberFormat="1" applyFont="1" applyFill="1" applyBorder="1" applyAlignment="1" applyProtection="1">
      <alignment horizontal="right"/>
    </xf>
    <xf numFmtId="3" fontId="5" fillId="10" borderId="28" xfId="0" applyNumberFormat="1" applyFont="1" applyFill="1" applyBorder="1" applyAlignment="1" applyProtection="1">
      <alignment horizontal="right"/>
    </xf>
    <xf numFmtId="0" fontId="9" fillId="12" borderId="32" xfId="0" applyFont="1" applyFill="1" applyBorder="1" applyAlignment="1" applyProtection="1">
      <alignment horizontal="center"/>
    </xf>
    <xf numFmtId="3" fontId="5" fillId="12" borderId="33" xfId="0" applyNumberFormat="1" applyFont="1" applyFill="1" applyBorder="1" applyAlignment="1" applyProtection="1">
      <alignment horizontal="right"/>
    </xf>
    <xf numFmtId="3" fontId="5" fillId="12" borderId="34" xfId="0" applyNumberFormat="1" applyFont="1" applyFill="1" applyBorder="1" applyAlignment="1" applyProtection="1">
      <alignment horizontal="right"/>
    </xf>
    <xf numFmtId="3" fontId="5" fillId="12" borderId="36" xfId="0" applyNumberFormat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center"/>
    </xf>
    <xf numFmtId="0" fontId="8" fillId="13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7" fillId="6" borderId="8" xfId="0" applyFont="1" applyFill="1" applyBorder="1" applyAlignment="1" applyProtection="1">
      <alignment horizontal="left"/>
    </xf>
    <xf numFmtId="0" fontId="5" fillId="14" borderId="0" xfId="0" applyFont="1" applyFill="1" applyAlignment="1" applyProtection="1">
      <alignment horizontal="center"/>
    </xf>
    <xf numFmtId="0" fontId="5" fillId="1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11" borderId="0" xfId="0" applyFont="1" applyFill="1" applyAlignment="1" applyProtection="1">
      <alignment horizontal="left"/>
    </xf>
    <xf numFmtId="0" fontId="3" fillId="11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11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10" fillId="7" borderId="40" xfId="0" applyFont="1" applyFill="1" applyBorder="1" applyAlignment="1" applyProtection="1">
      <alignment horizontal="left"/>
    </xf>
    <xf numFmtId="0" fontId="5" fillId="7" borderId="37" xfId="0" applyFont="1" applyFill="1" applyBorder="1" applyAlignment="1" applyProtection="1">
      <alignment horizontal="center"/>
    </xf>
    <xf numFmtId="0" fontId="5" fillId="7" borderId="27" xfId="0" applyFont="1" applyFill="1" applyBorder="1" applyAlignment="1" applyProtection="1">
      <alignment horizontal="center"/>
    </xf>
    <xf numFmtId="0" fontId="5" fillId="7" borderId="30" xfId="0" applyFont="1" applyFill="1" applyBorder="1" applyAlignment="1" applyProtection="1">
      <alignment horizontal="center"/>
    </xf>
    <xf numFmtId="0" fontId="5" fillId="11" borderId="0" xfId="0" applyFont="1" applyFill="1" applyAlignment="1" applyProtection="1">
      <alignment horizontal="center"/>
    </xf>
    <xf numFmtId="0" fontId="9" fillId="7" borderId="41" xfId="0" applyFont="1" applyFill="1" applyBorder="1" applyAlignment="1" applyProtection="1">
      <alignment horizontal="center"/>
    </xf>
    <xf numFmtId="0" fontId="5" fillId="7" borderId="24" xfId="0" applyFont="1" applyFill="1" applyBorder="1" applyAlignment="1" applyProtection="1">
      <alignment horizontal="center"/>
    </xf>
    <xf numFmtId="0" fontId="9" fillId="7" borderId="17" xfId="0" applyFont="1" applyFill="1" applyBorder="1" applyAlignment="1" applyProtection="1">
      <alignment horizontal="center"/>
    </xf>
    <xf numFmtId="0" fontId="9" fillId="7" borderId="26" xfId="0" applyFont="1" applyFill="1" applyBorder="1" applyAlignment="1" applyProtection="1">
      <alignment horizontal="center"/>
    </xf>
    <xf numFmtId="0" fontId="9" fillId="7" borderId="1" xfId="0" applyFont="1" applyFill="1" applyBorder="1" applyAlignment="1" applyProtection="1">
      <alignment horizontal="center"/>
    </xf>
    <xf numFmtId="0" fontId="5" fillId="7" borderId="40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5" fillId="10" borderId="46" xfId="0" applyFont="1" applyFill="1" applyBorder="1" applyProtection="1"/>
    <xf numFmtId="0" fontId="7" fillId="10" borderId="46" xfId="0" applyFont="1" applyFill="1" applyBorder="1" applyAlignment="1" applyProtection="1">
      <alignment horizontal="center"/>
    </xf>
    <xf numFmtId="0" fontId="5" fillId="10" borderId="38" xfId="0" applyFont="1" applyFill="1" applyBorder="1" applyProtection="1"/>
    <xf numFmtId="0" fontId="5" fillId="10" borderId="48" xfId="0" applyFont="1" applyFill="1" applyBorder="1" applyAlignment="1" applyProtection="1">
      <alignment horizontal="left"/>
    </xf>
    <xf numFmtId="0" fontId="5" fillId="10" borderId="44" xfId="0" applyFont="1" applyFill="1" applyBorder="1" applyProtection="1"/>
    <xf numFmtId="0" fontId="15" fillId="10" borderId="0" xfId="0" applyFont="1" applyFill="1" applyBorder="1" applyAlignment="1" applyProtection="1">
      <alignment horizontal="left"/>
    </xf>
    <xf numFmtId="0" fontId="7" fillId="8" borderId="0" xfId="0" applyFont="1" applyFill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0" borderId="40" xfId="0" applyFont="1" applyFill="1" applyBorder="1" applyProtection="1"/>
    <xf numFmtId="0" fontId="9" fillId="10" borderId="5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0" fillId="14" borderId="0" xfId="0" applyFont="1" applyFill="1" applyAlignment="1" applyProtection="1">
      <alignment horizontal="center"/>
    </xf>
    <xf numFmtId="0" fontId="20" fillId="10" borderId="0" xfId="0" applyFont="1" applyFill="1" applyBorder="1" applyAlignment="1" applyProtection="1">
      <alignment horizontal="center"/>
    </xf>
    <xf numFmtId="0" fontId="20" fillId="10" borderId="46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right"/>
      <protection locked="0"/>
    </xf>
    <xf numFmtId="0" fontId="20" fillId="10" borderId="39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right"/>
      <protection locked="0"/>
    </xf>
    <xf numFmtId="0" fontId="20" fillId="10" borderId="45" xfId="0" applyFont="1" applyFill="1" applyBorder="1" applyAlignment="1" applyProtection="1">
      <alignment horizontal="center"/>
    </xf>
    <xf numFmtId="0" fontId="22" fillId="0" borderId="0" xfId="0" applyFont="1" applyProtection="1"/>
    <xf numFmtId="0" fontId="20" fillId="0" borderId="49" xfId="0" applyFont="1" applyFill="1" applyBorder="1" applyAlignment="1" applyProtection="1">
      <alignment horizontal="right"/>
      <protection locked="0"/>
    </xf>
    <xf numFmtId="0" fontId="12" fillId="15" borderId="1" xfId="0" applyFont="1" applyFill="1" applyBorder="1" applyAlignment="1" applyProtection="1">
      <alignment horizontal="right"/>
    </xf>
    <xf numFmtId="0" fontId="20" fillId="10" borderId="37" xfId="0" applyFont="1" applyFill="1" applyBorder="1" applyAlignment="1" applyProtection="1">
      <alignment horizontal="center"/>
    </xf>
    <xf numFmtId="0" fontId="10" fillId="7" borderId="38" xfId="0" applyFont="1" applyFill="1" applyBorder="1" applyAlignment="1" applyProtection="1">
      <alignment horizontal="centerContinuous"/>
    </xf>
    <xf numFmtId="0" fontId="10" fillId="7" borderId="39" xfId="0" applyFont="1" applyFill="1" applyBorder="1" applyAlignment="1" applyProtection="1">
      <alignment horizontal="centerContinuous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3" fontId="5" fillId="8" borderId="24" xfId="0" applyNumberFormat="1" applyFont="1" applyFill="1" applyBorder="1" applyAlignment="1" applyProtection="1">
      <alignment horizontal="right"/>
    </xf>
    <xf numFmtId="1" fontId="5" fillId="7" borderId="14" xfId="0" applyNumberFormat="1" applyFont="1" applyFill="1" applyBorder="1" applyAlignment="1" applyProtection="1">
      <alignment horizontal="right"/>
    </xf>
    <xf numFmtId="1" fontId="5" fillId="9" borderId="15" xfId="0" applyNumberFormat="1" applyFont="1" applyFill="1" applyBorder="1" applyAlignment="1" applyProtection="1">
      <alignment horizontal="right"/>
    </xf>
    <xf numFmtId="1" fontId="5" fillId="8" borderId="25" xfId="0" applyNumberFormat="1" applyFont="1" applyFill="1" applyBorder="1" applyAlignment="1" applyProtection="1">
      <alignment horizontal="right"/>
    </xf>
    <xf numFmtId="1" fontId="5" fillId="10" borderId="31" xfId="0" applyNumberFormat="1" applyFont="1" applyFill="1" applyBorder="1" applyAlignment="1" applyProtection="1">
      <alignment horizontal="right"/>
    </xf>
    <xf numFmtId="0" fontId="9" fillId="4" borderId="7" xfId="0" applyFont="1" applyFill="1" applyBorder="1" applyAlignment="1" applyProtection="1">
      <alignment horizontal="center"/>
    </xf>
    <xf numFmtId="0" fontId="5" fillId="11" borderId="0" xfId="0" applyFont="1" applyFill="1" applyAlignment="1" applyProtection="1">
      <alignment horizontal="centerContinuous"/>
    </xf>
    <xf numFmtId="0" fontId="9" fillId="11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168" fontId="5" fillId="10" borderId="31" xfId="0" applyNumberFormat="1" applyFont="1" applyFill="1" applyBorder="1" applyAlignment="1" applyProtection="1">
      <alignment horizontal="right"/>
    </xf>
    <xf numFmtId="168" fontId="5" fillId="7" borderId="12" xfId="0" applyNumberFormat="1" applyFont="1" applyFill="1" applyBorder="1" applyAlignment="1" applyProtection="1">
      <alignment horizontal="right"/>
    </xf>
    <xf numFmtId="168" fontId="5" fillId="9" borderId="20" xfId="0" applyNumberFormat="1" applyFont="1" applyFill="1" applyBorder="1" applyAlignment="1" applyProtection="1">
      <alignment horizontal="right"/>
    </xf>
    <xf numFmtId="168" fontId="5" fillId="8" borderId="23" xfId="0" applyNumberFormat="1" applyFont="1" applyFill="1" applyBorder="1" applyAlignment="1" applyProtection="1">
      <alignment horizontal="right"/>
    </xf>
    <xf numFmtId="168" fontId="5" fillId="10" borderId="29" xfId="0" applyNumberFormat="1" applyFont="1" applyFill="1" applyBorder="1" applyAlignment="1" applyProtection="1">
      <alignment horizontal="right"/>
    </xf>
    <xf numFmtId="168" fontId="5" fillId="12" borderId="35" xfId="0" applyNumberFormat="1" applyFont="1" applyFill="1" applyBorder="1" applyAlignment="1" applyProtection="1">
      <alignment horizontal="right"/>
    </xf>
    <xf numFmtId="1" fontId="9" fillId="5" borderId="37" xfId="0" applyNumberFormat="1" applyFont="1" applyFill="1" applyBorder="1" applyAlignment="1" applyProtection="1">
      <alignment horizontal="right"/>
    </xf>
    <xf numFmtId="168" fontId="5" fillId="9" borderId="15" xfId="0" applyNumberFormat="1" applyFont="1" applyFill="1" applyBorder="1" applyAlignment="1" applyProtection="1">
      <alignment horizontal="right"/>
    </xf>
    <xf numFmtId="168" fontId="5" fillId="8" borderId="15" xfId="0" applyNumberFormat="1" applyFont="1" applyFill="1" applyBorder="1" applyAlignment="1" applyProtection="1">
      <alignment horizontal="right"/>
    </xf>
    <xf numFmtId="3" fontId="5" fillId="6" borderId="8" xfId="0" applyNumberFormat="1" applyFont="1" applyFill="1" applyBorder="1" applyAlignment="1" applyProtection="1">
      <alignment horizontal="centerContinuous"/>
    </xf>
    <xf numFmtId="3" fontId="5" fillId="6" borderId="0" xfId="0" applyNumberFormat="1" applyFont="1" applyFill="1" applyBorder="1" applyAlignment="1" applyProtection="1">
      <alignment horizontal="centerContinuous"/>
    </xf>
    <xf numFmtId="0" fontId="4" fillId="5" borderId="1" xfId="0" applyFont="1" applyFill="1" applyBorder="1" applyAlignment="1" applyProtection="1">
      <alignment horizontal="center"/>
    </xf>
    <xf numFmtId="3" fontId="5" fillId="11" borderId="3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5" fillId="9" borderId="6" xfId="0" applyFont="1" applyFill="1" applyBorder="1" applyAlignment="1" applyProtection="1">
      <alignment horizontal="center"/>
    </xf>
    <xf numFmtId="0" fontId="7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right"/>
    </xf>
    <xf numFmtId="0" fontId="10" fillId="9" borderId="20" xfId="0" applyFont="1" applyFill="1" applyBorder="1" applyAlignment="1" applyProtection="1">
      <alignment horizontal="center"/>
    </xf>
    <xf numFmtId="0" fontId="9" fillId="9" borderId="43" xfId="0" applyFont="1" applyFill="1" applyBorder="1" applyAlignment="1" applyProtection="1">
      <alignment horizontal="center"/>
    </xf>
    <xf numFmtId="0" fontId="5" fillId="11" borderId="13" xfId="0" applyFont="1" applyFill="1" applyBorder="1" applyAlignment="1" applyProtection="1">
      <alignment horizontal="center"/>
    </xf>
    <xf numFmtId="0" fontId="5" fillId="9" borderId="30" xfId="0" applyFont="1" applyFill="1" applyBorder="1" applyAlignment="1" applyProtection="1">
      <alignment horizontal="center"/>
    </xf>
    <xf numFmtId="0" fontId="9" fillId="9" borderId="4" xfId="0" applyFont="1" applyFill="1" applyBorder="1" applyAlignment="1" applyProtection="1">
      <alignment horizontal="center"/>
    </xf>
    <xf numFmtId="0" fontId="5" fillId="9" borderId="13" xfId="0" applyFont="1" applyFill="1" applyBorder="1" applyAlignment="1" applyProtection="1">
      <alignment horizontal="center"/>
    </xf>
    <xf numFmtId="0" fontId="9" fillId="9" borderId="20" xfId="0" applyFont="1" applyFill="1" applyBorder="1" applyAlignment="1" applyProtection="1">
      <alignment horizontal="center"/>
    </xf>
    <xf numFmtId="0" fontId="5" fillId="11" borderId="30" xfId="0" applyFont="1" applyFill="1" applyBorder="1" applyAlignment="1" applyProtection="1">
      <alignment horizontal="center"/>
    </xf>
    <xf numFmtId="0" fontId="10" fillId="9" borderId="43" xfId="0" applyFont="1" applyFill="1" applyBorder="1" applyAlignment="1" applyProtection="1">
      <alignment horizontal="center"/>
    </xf>
    <xf numFmtId="0" fontId="10" fillId="7" borderId="40" xfId="0" applyFont="1" applyFill="1" applyBorder="1" applyAlignment="1" applyProtection="1">
      <alignment horizontal="centerContinuous"/>
    </xf>
    <xf numFmtId="0" fontId="5" fillId="7" borderId="37" xfId="0" applyFont="1" applyFill="1" applyBorder="1" applyAlignment="1" applyProtection="1">
      <alignment horizontal="centerContinuous"/>
    </xf>
    <xf numFmtId="0" fontId="10" fillId="7" borderId="10" xfId="0" applyFont="1" applyFill="1" applyBorder="1" applyAlignment="1" applyProtection="1">
      <alignment horizontal="centerContinuous"/>
    </xf>
    <xf numFmtId="0" fontId="10" fillId="7" borderId="13" xfId="0" applyFont="1" applyFill="1" applyBorder="1" applyAlignment="1" applyProtection="1">
      <alignment horizontal="centerContinuous"/>
    </xf>
    <xf numFmtId="0" fontId="9" fillId="7" borderId="9" xfId="0" applyFont="1" applyFill="1" applyBorder="1" applyAlignment="1" applyProtection="1">
      <alignment horizontal="center"/>
    </xf>
    <xf numFmtId="0" fontId="5" fillId="7" borderId="38" xfId="0" applyFont="1" applyFill="1" applyBorder="1" applyAlignment="1" applyProtection="1">
      <alignment horizontal="center"/>
    </xf>
    <xf numFmtId="0" fontId="5" fillId="7" borderId="39" xfId="0" applyFont="1" applyFill="1" applyBorder="1" applyAlignment="1" applyProtection="1">
      <alignment horizontal="center"/>
    </xf>
    <xf numFmtId="0" fontId="5" fillId="7" borderId="44" xfId="0" applyFont="1" applyFill="1" applyBorder="1" applyAlignment="1" applyProtection="1">
      <alignment horizontal="center"/>
    </xf>
    <xf numFmtId="0" fontId="5" fillId="7" borderId="45" xfId="0" applyFon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centerContinuous"/>
    </xf>
    <xf numFmtId="0" fontId="4" fillId="4" borderId="0" xfId="0" applyFont="1" applyFill="1" applyAlignment="1" applyProtection="1">
      <alignment horizontal="centerContinuous"/>
    </xf>
    <xf numFmtId="168" fontId="9" fillId="12" borderId="31" xfId="0" applyNumberFormat="1" applyFont="1" applyFill="1" applyBorder="1" applyAlignment="1" applyProtection="1">
      <alignment horizontal="right"/>
    </xf>
    <xf numFmtId="3" fontId="9" fillId="5" borderId="0" xfId="0" applyNumberFormat="1" applyFont="1" applyFill="1" applyAlignment="1" applyProtection="1">
      <alignment horizontal="centerContinuous"/>
    </xf>
    <xf numFmtId="3" fontId="9" fillId="6" borderId="8" xfId="0" applyNumberFormat="1" applyFont="1" applyFill="1" applyBorder="1" applyAlignment="1" applyProtection="1">
      <alignment horizontal="centerContinuous"/>
    </xf>
    <xf numFmtId="0" fontId="9" fillId="4" borderId="0" xfId="0" applyFont="1" applyFill="1" applyBorder="1" applyAlignment="1" applyProtection="1">
      <alignment horizontal="centerContinuous"/>
    </xf>
    <xf numFmtId="1" fontId="5" fillId="0" borderId="0" xfId="0" applyNumberFormat="1" applyFont="1" applyAlignment="1" applyProtection="1">
      <alignment horizontal="center"/>
    </xf>
    <xf numFmtId="1" fontId="5" fillId="4" borderId="0" xfId="0" applyNumberFormat="1" applyFont="1" applyFill="1" applyAlignment="1" applyProtection="1">
      <alignment horizontal="center"/>
    </xf>
    <xf numFmtId="1" fontId="3" fillId="4" borderId="0" xfId="0" applyNumberFormat="1" applyFont="1" applyFill="1" applyAlignment="1" applyProtection="1">
      <alignment horizontal="centerContinuous"/>
    </xf>
    <xf numFmtId="1" fontId="3" fillId="4" borderId="0" xfId="0" applyNumberFormat="1" applyFont="1" applyFill="1" applyAlignment="1" applyProtection="1">
      <alignment horizontal="center"/>
    </xf>
    <xf numFmtId="1" fontId="5" fillId="14" borderId="0" xfId="0" applyNumberFormat="1" applyFont="1" applyFill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1" fontId="5" fillId="9" borderId="3" xfId="0" applyNumberFormat="1" applyFont="1" applyFill="1" applyBorder="1" applyAlignment="1" applyProtection="1">
      <alignment horizontal="center"/>
    </xf>
    <xf numFmtId="1" fontId="5" fillId="9" borderId="4" xfId="0" applyNumberFormat="1" applyFont="1" applyFill="1" applyBorder="1" applyAlignment="1" applyProtection="1">
      <alignment horizontal="center"/>
    </xf>
    <xf numFmtId="1" fontId="5" fillId="0" borderId="0" xfId="0" applyNumberFormat="1" applyFont="1" applyProtection="1"/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47" xfId="0" applyNumberFormat="1" applyFont="1" applyFill="1" applyBorder="1" applyAlignment="1" applyProtection="1">
      <alignment horizontal="center"/>
      <protection locked="0"/>
    </xf>
    <xf numFmtId="1" fontId="5" fillId="8" borderId="0" xfId="0" applyNumberFormat="1" applyFont="1" applyFill="1" applyAlignment="1" applyProtection="1">
      <alignment horizontal="center"/>
    </xf>
    <xf numFmtId="1" fontId="5" fillId="8" borderId="1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Continuous"/>
    </xf>
    <xf numFmtId="0" fontId="3" fillId="3" borderId="0" xfId="0" applyFont="1" applyFill="1" applyAlignment="1" applyProtection="1">
      <alignment horizontal="centerContinuous"/>
    </xf>
    <xf numFmtId="0" fontId="27" fillId="3" borderId="0" xfId="0" applyFont="1" applyFill="1" applyBorder="1" applyAlignment="1" applyProtection="1">
      <alignment horizontal="centerContinuous"/>
    </xf>
    <xf numFmtId="0" fontId="17" fillId="3" borderId="0" xfId="0" applyFont="1" applyFill="1" applyBorder="1" applyAlignment="1" applyProtection="1">
      <alignment horizontal="centerContinuous"/>
    </xf>
    <xf numFmtId="0" fontId="26" fillId="3" borderId="0" xfId="0" applyFont="1" applyFill="1" applyBorder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Continuous"/>
    </xf>
    <xf numFmtId="0" fontId="26" fillId="3" borderId="0" xfId="0" applyFont="1" applyFill="1" applyAlignment="1" applyProtection="1">
      <alignment horizontal="centerContinuous"/>
    </xf>
    <xf numFmtId="0" fontId="23" fillId="4" borderId="0" xfId="0" applyFont="1" applyFill="1" applyAlignment="1" applyProtection="1">
      <alignment horizontal="centerContinuous"/>
    </xf>
    <xf numFmtId="1" fontId="23" fillId="4" borderId="0" xfId="0" applyNumberFormat="1" applyFont="1" applyFill="1" applyAlignment="1" applyProtection="1">
      <alignment horizontal="centerContinuous"/>
    </xf>
    <xf numFmtId="1" fontId="9" fillId="4" borderId="0" xfId="0" applyNumberFormat="1" applyFont="1" applyFill="1" applyAlignment="1" applyProtection="1">
      <alignment horizontal="centerContinuous"/>
    </xf>
    <xf numFmtId="0" fontId="9" fillId="4" borderId="0" xfId="0" applyFont="1" applyFill="1" applyAlignment="1" applyProtection="1">
      <alignment horizontal="center"/>
    </xf>
    <xf numFmtId="0" fontId="23" fillId="4" borderId="0" xfId="0" applyFont="1" applyFill="1" applyAlignment="1" applyProtection="1">
      <alignment horizontal="left"/>
    </xf>
    <xf numFmtId="0" fontId="4" fillId="4" borderId="16" xfId="0" applyFont="1" applyFill="1" applyBorder="1" applyAlignment="1" applyProtection="1">
      <alignment horizontal="left"/>
    </xf>
    <xf numFmtId="0" fontId="29" fillId="7" borderId="0" xfId="0" applyFont="1" applyFill="1" applyAlignment="1" applyProtection="1">
      <alignment horizontal="centerContinuous"/>
    </xf>
    <xf numFmtId="0" fontId="14" fillId="7" borderId="0" xfId="0" applyFont="1" applyFill="1" applyAlignment="1" applyProtection="1">
      <alignment horizontal="centerContinuous"/>
    </xf>
    <xf numFmtId="0" fontId="31" fillId="0" borderId="0" xfId="0" applyFont="1" applyAlignment="1" applyProtection="1">
      <alignment horizontal="centerContinuous"/>
    </xf>
    <xf numFmtId="1" fontId="24" fillId="11" borderId="10" xfId="0" applyNumberFormat="1" applyFont="1" applyFill="1" applyBorder="1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1" fontId="24" fillId="11" borderId="27" xfId="0" applyNumberFormat="1" applyFont="1" applyFill="1" applyBorder="1" applyAlignment="1" applyProtection="1">
      <alignment horizontal="center"/>
    </xf>
    <xf numFmtId="1" fontId="25" fillId="0" borderId="0" xfId="0" applyNumberFormat="1" applyFont="1" applyProtection="1"/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Continuous"/>
    </xf>
    <xf numFmtId="0" fontId="11" fillId="2" borderId="0" xfId="0" applyFont="1" applyFill="1" applyAlignment="1" applyProtection="1">
      <alignment horizontal="centerContinuous"/>
    </xf>
    <xf numFmtId="1" fontId="3" fillId="2" borderId="0" xfId="0" applyNumberFormat="1" applyFont="1" applyFill="1" applyAlignment="1" applyProtection="1">
      <alignment horizontal="centerContinuous"/>
    </xf>
    <xf numFmtId="0" fontId="21" fillId="2" borderId="0" xfId="0" applyFont="1" applyFill="1" applyAlignment="1" applyProtection="1">
      <alignment horizontal="centerContinuous"/>
    </xf>
    <xf numFmtId="1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Protection="1"/>
    <xf numFmtId="0" fontId="20" fillId="2" borderId="0" xfId="0" applyFont="1" applyFill="1" applyProtection="1"/>
    <xf numFmtId="0" fontId="20" fillId="2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1" fillId="14" borderId="0" xfId="0" applyFont="1" applyFill="1" applyAlignment="1" applyProtection="1">
      <alignment horizontal="center"/>
    </xf>
    <xf numFmtId="0" fontId="32" fillId="2" borderId="0" xfId="0" applyFont="1" applyFill="1" applyAlignment="1" applyProtection="1">
      <alignment horizontal="left"/>
    </xf>
    <xf numFmtId="0" fontId="21" fillId="2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5" fillId="14" borderId="0" xfId="0" applyFont="1" applyFill="1" applyProtection="1"/>
    <xf numFmtId="0" fontId="20" fillId="14" borderId="0" xfId="0" applyFont="1" applyFill="1" applyProtection="1"/>
    <xf numFmtId="3" fontId="19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left"/>
    </xf>
    <xf numFmtId="0" fontId="4" fillId="4" borderId="8" xfId="0" applyFont="1" applyFill="1" applyBorder="1" applyAlignment="1" applyProtection="1">
      <alignment horizontal="left"/>
    </xf>
    <xf numFmtId="0" fontId="3" fillId="4" borderId="22" xfId="0" applyFont="1" applyFill="1" applyBorder="1" applyAlignment="1" applyProtection="1">
      <alignment horizontal="center"/>
    </xf>
    <xf numFmtId="0" fontId="3" fillId="4" borderId="22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3" fontId="33" fillId="4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1" fontId="34" fillId="0" borderId="0" xfId="0" applyNumberFormat="1" applyFont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centerContinuous"/>
    </xf>
    <xf numFmtId="0" fontId="35" fillId="14" borderId="0" xfId="0" applyFont="1" applyFill="1" applyAlignment="1" applyProtection="1">
      <alignment horizontal="center"/>
    </xf>
    <xf numFmtId="0" fontId="35" fillId="14" borderId="0" xfId="0" applyFont="1" applyFill="1" applyBorder="1" applyAlignment="1" applyProtection="1">
      <alignment horizontal="center"/>
    </xf>
    <xf numFmtId="0" fontId="35" fillId="14" borderId="53" xfId="0" applyFont="1" applyFill="1" applyBorder="1" applyAlignment="1" applyProtection="1">
      <alignment horizontal="center"/>
    </xf>
    <xf numFmtId="0" fontId="5" fillId="14" borderId="53" xfId="0" applyFont="1" applyFill="1" applyBorder="1" applyAlignment="1" applyProtection="1">
      <alignment horizontal="center"/>
    </xf>
    <xf numFmtId="0" fontId="36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1" fontId="37" fillId="0" borderId="0" xfId="0" applyNumberFormat="1" applyFont="1" applyFill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1" fontId="38" fillId="0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39" fillId="0" borderId="0" xfId="0" applyFont="1" applyAlignment="1" applyProtection="1">
      <alignment horizontal="center"/>
    </xf>
    <xf numFmtId="0" fontId="37" fillId="0" borderId="0" xfId="0" applyFont="1" applyProtection="1"/>
    <xf numFmtId="0" fontId="40" fillId="0" borderId="0" xfId="0" applyFont="1" applyFill="1" applyProtection="1"/>
    <xf numFmtId="0" fontId="40" fillId="0" borderId="0" xfId="0" applyFont="1" applyProtection="1"/>
    <xf numFmtId="1" fontId="37" fillId="0" borderId="0" xfId="0" applyNumberFormat="1" applyFont="1" applyAlignment="1" applyProtection="1">
      <alignment horizontal="center"/>
    </xf>
    <xf numFmtId="0" fontId="5" fillId="11" borderId="0" xfId="0" applyFont="1" applyFill="1" applyAlignment="1" applyProtection="1">
      <alignment horizontal="center"/>
    </xf>
    <xf numFmtId="0" fontId="10" fillId="7" borderId="51" xfId="0" applyFont="1" applyFill="1" applyBorder="1" applyAlignment="1" applyProtection="1">
      <alignment horizontal="center"/>
    </xf>
    <xf numFmtId="0" fontId="10" fillId="7" borderId="5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L131"/>
  <sheetViews>
    <sheetView tabSelected="1" topLeftCell="A83" workbookViewId="0">
      <selection activeCell="G137" sqref="G137"/>
    </sheetView>
  </sheetViews>
  <sheetFormatPr baseColWidth="10" defaultRowHeight="12"/>
  <cols>
    <col min="1" max="1" width="1.7109375" style="74" customWidth="1"/>
    <col min="2" max="2" width="12.140625" style="5" customWidth="1"/>
    <col min="3" max="3" width="3.7109375" style="5" customWidth="1"/>
    <col min="4" max="4" width="3.28515625" style="5" bestFit="1" customWidth="1"/>
    <col min="5" max="5" width="9.7109375" style="5" customWidth="1"/>
    <col min="6" max="6" width="6.85546875" style="5" customWidth="1"/>
    <col min="7" max="7" width="9.7109375" style="5" customWidth="1"/>
    <col min="8" max="8" width="6.85546875" style="5" customWidth="1"/>
    <col min="9" max="9" width="9.7109375" style="5" customWidth="1"/>
    <col min="10" max="10" width="6.85546875" style="5" customWidth="1"/>
    <col min="11" max="11" width="3.7109375" style="5" customWidth="1"/>
    <col min="12" max="12" width="9" style="5" customWidth="1"/>
    <col min="13" max="13" width="7.5703125" style="5" bestFit="1" customWidth="1"/>
    <col min="14" max="14" width="7" style="145" customWidth="1"/>
    <col min="15" max="15" width="5" style="5" customWidth="1"/>
    <col min="16" max="16" width="1.7109375" style="5" customWidth="1"/>
    <col min="17" max="18" width="13.42578125" style="5" customWidth="1"/>
    <col min="19" max="19" width="2.85546875" style="5" customWidth="1"/>
    <col min="20" max="20" width="1.7109375" style="5" customWidth="1"/>
    <col min="21" max="21" width="1.140625" style="5" customWidth="1"/>
    <col min="22" max="22" width="10.85546875" style="5" customWidth="1"/>
    <col min="23" max="23" width="3.85546875" style="74" customWidth="1"/>
    <col min="24" max="24" width="1.28515625" style="74" customWidth="1"/>
    <col min="25" max="26" width="1.7109375" style="74" customWidth="1"/>
    <col min="27" max="27" width="1.7109375" style="226" customWidth="1"/>
    <col min="28" max="28" width="4" style="227" bestFit="1" customWidth="1"/>
    <col min="29" max="29" width="3.42578125" style="227" bestFit="1" customWidth="1"/>
    <col min="30" max="30" width="5.42578125" style="7" bestFit="1" customWidth="1"/>
    <col min="31" max="32" width="10.7109375" style="227"/>
    <col min="33" max="35" width="10.7109375" style="74"/>
    <col min="36" max="16384" width="10.7109375" style="5"/>
  </cols>
  <sheetData>
    <row r="1" spans="1:38" ht="12" customHeight="1">
      <c r="A1" s="76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49"/>
      <c r="O1" s="41"/>
      <c r="P1" s="41"/>
      <c r="Q1" s="41"/>
      <c r="R1" s="41"/>
      <c r="S1" s="41"/>
      <c r="T1" s="41"/>
      <c r="U1" s="41"/>
      <c r="V1" s="41"/>
      <c r="W1" s="76"/>
      <c r="X1" s="76"/>
      <c r="Y1" s="76"/>
      <c r="Z1" s="76"/>
    </row>
    <row r="2" spans="1:38" ht="7" customHeight="1">
      <c r="A2" s="76"/>
      <c r="B2" s="8"/>
      <c r="C2" s="8"/>
      <c r="D2" s="8"/>
      <c r="E2" s="8"/>
      <c r="F2" s="8"/>
      <c r="G2" s="8"/>
      <c r="H2" s="3"/>
      <c r="I2" s="3"/>
      <c r="J2" s="3"/>
      <c r="K2" s="4"/>
      <c r="L2" s="4"/>
      <c r="M2" s="4"/>
      <c r="N2" s="188"/>
      <c r="O2" s="189"/>
      <c r="P2" s="189"/>
      <c r="Q2" s="4"/>
      <c r="R2" s="4"/>
      <c r="S2" s="4"/>
      <c r="T2" s="4"/>
      <c r="U2" s="4"/>
      <c r="V2" s="4"/>
      <c r="W2" s="190"/>
      <c r="X2" s="191"/>
      <c r="Y2" s="191"/>
      <c r="Z2" s="76"/>
    </row>
    <row r="3" spans="1:38" s="14" customFormat="1" ht="18" customHeight="1">
      <c r="A3" s="193"/>
      <c r="B3" s="218" t="s">
        <v>58</v>
      </c>
      <c r="C3" s="159"/>
      <c r="D3" s="159"/>
      <c r="E3" s="159"/>
      <c r="F3" s="159"/>
      <c r="G3" s="159"/>
      <c r="H3" s="194"/>
      <c r="I3" s="224" t="s">
        <v>120</v>
      </c>
      <c r="J3" s="224"/>
      <c r="K3" s="224"/>
      <c r="L3" s="224"/>
      <c r="M3" s="224"/>
      <c r="N3" s="225"/>
      <c r="O3" s="224"/>
      <c r="P3" s="224"/>
      <c r="Q3" s="224"/>
      <c r="R3" s="224"/>
      <c r="S3" s="224"/>
      <c r="T3" s="224"/>
      <c r="U3" s="224"/>
      <c r="V3" s="224"/>
      <c r="W3" s="187"/>
      <c r="X3" s="187"/>
      <c r="Y3" s="195"/>
      <c r="Z3" s="193"/>
      <c r="AA3" s="228"/>
      <c r="AB3" s="229"/>
      <c r="AC3" s="229"/>
      <c r="AD3" s="230"/>
      <c r="AE3" s="229"/>
      <c r="AF3" s="229"/>
      <c r="AG3" s="75"/>
      <c r="AH3" s="75"/>
      <c r="AI3" s="75"/>
    </row>
    <row r="4" spans="1:38" s="14" customFormat="1" ht="7" customHeight="1">
      <c r="A4" s="193"/>
      <c r="B4" s="218"/>
      <c r="C4" s="159"/>
      <c r="D4" s="159"/>
      <c r="E4" s="159"/>
      <c r="F4" s="159"/>
      <c r="G4" s="159"/>
      <c r="H4" s="185"/>
      <c r="I4" s="184"/>
      <c r="J4" s="184"/>
      <c r="K4" s="184"/>
      <c r="L4" s="184"/>
      <c r="M4" s="184"/>
      <c r="N4" s="186"/>
      <c r="O4" s="184"/>
      <c r="P4" s="184"/>
      <c r="Q4" s="184"/>
      <c r="R4" s="184"/>
      <c r="S4" s="184"/>
      <c r="T4" s="184"/>
      <c r="U4" s="184"/>
      <c r="V4" s="184"/>
      <c r="W4" s="187"/>
      <c r="X4" s="187"/>
      <c r="Y4" s="195"/>
      <c r="Z4" s="193"/>
      <c r="AA4" s="228"/>
      <c r="AB4" s="229"/>
      <c r="AC4" s="229"/>
      <c r="AD4" s="230"/>
      <c r="AE4" s="229"/>
      <c r="AF4" s="229"/>
      <c r="AG4" s="75"/>
      <c r="AH4" s="75"/>
      <c r="AI4" s="75"/>
    </row>
    <row r="5" spans="1:38" ht="7" customHeight="1">
      <c r="A5" s="76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10"/>
      <c r="N5" s="146"/>
      <c r="O5" s="196"/>
      <c r="P5" s="196"/>
      <c r="Q5" s="10"/>
      <c r="R5" s="10"/>
      <c r="S5" s="10"/>
      <c r="T5" s="10"/>
      <c r="U5" s="41"/>
      <c r="V5" s="197"/>
      <c r="W5" s="198"/>
      <c r="X5" s="76"/>
      <c r="Y5" s="76"/>
      <c r="Z5" s="76"/>
    </row>
    <row r="6" spans="1:38" ht="7" customHeight="1" thickBot="1">
      <c r="A6" s="76"/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10"/>
      <c r="N6" s="146"/>
      <c r="O6" s="10"/>
      <c r="P6" s="10"/>
      <c r="Q6" s="10"/>
      <c r="R6" s="10"/>
      <c r="S6" s="10"/>
      <c r="T6" s="10"/>
      <c r="U6" s="41"/>
      <c r="V6" s="197"/>
      <c r="W6" s="198"/>
      <c r="X6" s="76"/>
      <c r="Y6" s="76"/>
      <c r="Z6" s="76"/>
    </row>
    <row r="7" spans="1:38" s="14" customFormat="1" ht="18" thickBot="1">
      <c r="A7" s="193"/>
      <c r="B7" s="160" t="s">
        <v>136</v>
      </c>
      <c r="C7" s="161"/>
      <c r="D7" s="161"/>
      <c r="E7" s="161"/>
      <c r="F7" s="161"/>
      <c r="G7" s="161"/>
      <c r="H7" s="161"/>
      <c r="I7" s="161"/>
      <c r="J7" s="162"/>
      <c r="K7" s="1">
        <v>-1</v>
      </c>
      <c r="L7" s="11" t="s">
        <v>84</v>
      </c>
      <c r="M7" s="172" t="s">
        <v>6</v>
      </c>
      <c r="N7" s="169"/>
      <c r="O7" s="168"/>
      <c r="P7" s="168"/>
      <c r="Q7" s="168"/>
      <c r="R7" s="168"/>
      <c r="S7" s="168"/>
      <c r="T7" s="168"/>
      <c r="U7" s="41"/>
      <c r="V7" s="219" t="s">
        <v>131</v>
      </c>
      <c r="W7" s="198"/>
      <c r="X7" s="193"/>
      <c r="Y7" s="193"/>
      <c r="Z7" s="193"/>
      <c r="AA7" s="226"/>
      <c r="AB7" s="231"/>
      <c r="AC7" s="231"/>
      <c r="AD7" s="7"/>
      <c r="AE7" s="231"/>
      <c r="AF7" s="231"/>
      <c r="AG7" s="73"/>
      <c r="AH7" s="73"/>
      <c r="AI7" s="73"/>
      <c r="AJ7" s="6"/>
      <c r="AK7" s="6"/>
      <c r="AL7" s="6"/>
    </row>
    <row r="8" spans="1:38" ht="14" thickBot="1">
      <c r="A8" s="76"/>
      <c r="B8" s="167" t="s">
        <v>13</v>
      </c>
      <c r="C8" s="167"/>
      <c r="D8" s="167"/>
      <c r="E8" s="167"/>
      <c r="F8" s="8"/>
      <c r="G8" s="8"/>
      <c r="H8" s="8"/>
      <c r="I8" s="8"/>
      <c r="J8" s="8"/>
      <c r="K8" s="9"/>
      <c r="L8" s="9"/>
      <c r="M8" s="139" t="s">
        <v>4</v>
      </c>
      <c r="N8" s="170"/>
      <c r="O8" s="142">
        <f>700-H13</f>
        <v>700</v>
      </c>
      <c r="P8" s="142"/>
      <c r="Q8" s="12" t="s">
        <v>7</v>
      </c>
      <c r="R8" s="171"/>
      <c r="S8" s="10"/>
      <c r="T8" s="10"/>
      <c r="U8" s="41"/>
      <c r="V8" s="219" t="s">
        <v>133</v>
      </c>
      <c r="W8" s="198"/>
      <c r="X8" s="76"/>
      <c r="Y8" s="76"/>
      <c r="Z8" s="76"/>
    </row>
    <row r="9" spans="1:38" s="14" customFormat="1" ht="18" thickBot="1">
      <c r="A9" s="193"/>
      <c r="B9" s="167" t="s">
        <v>12</v>
      </c>
      <c r="C9" s="167"/>
      <c r="D9" s="167"/>
      <c r="E9" s="167"/>
      <c r="F9" s="89" t="s">
        <v>106</v>
      </c>
      <c r="G9" s="90" t="s">
        <v>20</v>
      </c>
      <c r="H9" s="91" t="s">
        <v>21</v>
      </c>
      <c r="I9" s="92" t="s">
        <v>22</v>
      </c>
      <c r="J9" s="93" t="s">
        <v>42</v>
      </c>
      <c r="K9" s="99" t="s">
        <v>23</v>
      </c>
      <c r="L9" s="99" t="s">
        <v>24</v>
      </c>
      <c r="M9" s="144" t="s">
        <v>14</v>
      </c>
      <c r="N9" s="147"/>
      <c r="O9" s="113">
        <f t="shared" ref="O9:O19" si="0">IF(MAX(V9-$G$13-100*($L$10+$L$11+$L$12),0)&gt;1.05*$O$8,"",MAX(V9-$G$13-100*($L$10+$L$11+$L$12),0))</f>
        <v>320</v>
      </c>
      <c r="P9" s="114"/>
      <c r="Q9" s="139" t="s">
        <v>5</v>
      </c>
      <c r="R9" s="140"/>
      <c r="S9" s="15" t="s">
        <v>104</v>
      </c>
      <c r="T9" s="203"/>
      <c r="U9" s="204"/>
      <c r="V9" s="220">
        <v>320</v>
      </c>
      <c r="W9" s="198"/>
      <c r="X9" s="193"/>
      <c r="Y9" s="193"/>
      <c r="Z9" s="193"/>
      <c r="AA9" s="232"/>
      <c r="AB9" s="233"/>
      <c r="AC9" s="233"/>
      <c r="AD9" s="234" t="str">
        <f>IF(H14=0,"",IF(K14/H14&gt;(V19/1000-0.005),"A",IF(K14/H14&gt;(V18/1000-0.005),"A-",IF(K14/H14&gt;(V17/1000-0.005),"B+",IF(K14/H14&gt;(V16/1000-0.005),"B",IF(K14/H14&gt;(V15/1000-0.005),"B-",IF(K14/H14&gt;(V14/1000-0.005),"C+","X")))))))</f>
        <v/>
      </c>
      <c r="AE9" s="231"/>
      <c r="AF9" s="231"/>
      <c r="AG9" s="73"/>
      <c r="AH9" s="73"/>
      <c r="AI9" s="73"/>
      <c r="AJ9" s="6"/>
      <c r="AK9" s="6"/>
      <c r="AL9" s="6"/>
    </row>
    <row r="10" spans="1:38" s="14" customFormat="1" ht="17">
      <c r="A10" s="193"/>
      <c r="F10" s="134" t="s">
        <v>122</v>
      </c>
      <c r="G10" s="16">
        <f>ROUND(MAX(0,K7)*10*I10,0)</f>
        <v>0</v>
      </c>
      <c r="H10" s="17">
        <f>MAX(0,K7)*10</f>
        <v>0</v>
      </c>
      <c r="I10" s="105">
        <f>IF(M12=0,0,MIN(1,M11/M12))</f>
        <v>0</v>
      </c>
      <c r="J10" s="18">
        <f>K10-G10</f>
        <v>0</v>
      </c>
      <c r="K10" s="95">
        <f>IF($I$13&gt;I10,ROUND($I$13*H10,0),G10)</f>
        <v>0</v>
      </c>
      <c r="L10" s="112">
        <f>MAX(I13,I10)</f>
        <v>0</v>
      </c>
      <c r="M10" s="199"/>
      <c r="N10" s="148"/>
      <c r="O10" s="113">
        <f t="shared" si="0"/>
        <v>360</v>
      </c>
      <c r="P10" s="114"/>
      <c r="Q10" s="201"/>
      <c r="R10" s="202"/>
      <c r="S10" s="20" t="s">
        <v>103</v>
      </c>
      <c r="T10" s="207"/>
      <c r="U10" s="222"/>
      <c r="V10" s="221">
        <v>360</v>
      </c>
      <c r="W10" s="198"/>
      <c r="X10" s="193"/>
      <c r="Y10" s="193"/>
      <c r="Z10" s="193"/>
      <c r="AA10" s="232"/>
      <c r="AB10" s="233"/>
      <c r="AC10" s="233"/>
      <c r="AD10" s="234" t="str">
        <f>IF(H14=0,"",IF(AD9&lt;&gt;"X",AD9,IF(K14/H14&gt;(V13/1000-0.005),"C",IF(K14/H14&gt;(V12/1000-0.005),"C-",IF(K14/H14&gt;(V11/1000-0.005),"D+",IF(K14/H14&gt;(V10/1000-0.005),"D",IF(K14/H14&gt;(V9/1000-0.005),"D-","F")))))))</f>
        <v/>
      </c>
      <c r="AE10" s="231"/>
      <c r="AF10" s="231"/>
      <c r="AG10" s="73"/>
      <c r="AH10" s="73"/>
      <c r="AI10" s="73"/>
      <c r="AJ10" s="6"/>
      <c r="AK10" s="6"/>
      <c r="AL10" s="6"/>
    </row>
    <row r="11" spans="1:38" s="14" customFormat="1" ht="17">
      <c r="A11" s="193"/>
      <c r="C11" s="5"/>
      <c r="D11" s="5"/>
      <c r="F11" s="21" t="s">
        <v>108</v>
      </c>
      <c r="G11" s="22">
        <f>AA25+AA35+AA45+AA55+AA65+AA75+AA85+AA95+AA105+AA115+AA125</f>
        <v>0</v>
      </c>
      <c r="H11" s="23">
        <f>(AA26+AA36+AA46+AA56+AA66+AA76+AA86+AA96+AA106+AA116+AA126)</f>
        <v>0</v>
      </c>
      <c r="I11" s="106">
        <f>IF(H11=0,0,G11/H11)</f>
        <v>0</v>
      </c>
      <c r="J11" s="24">
        <f>ROUND((-0.05*I18)*(K10+G11+K12+K13),0)</f>
        <v>0</v>
      </c>
      <c r="K11" s="96">
        <f>G11+J11</f>
        <v>0</v>
      </c>
      <c r="L11" s="111">
        <f>IF(H11=0,0,K11/H11)</f>
        <v>0</v>
      </c>
      <c r="M11" s="210">
        <f>AA22+AA32+AA42+AA52+AA62+AA72+AA82+AA92+AA102+AA112+AA122</f>
        <v>0</v>
      </c>
      <c r="N11" s="148"/>
      <c r="O11" s="113">
        <f t="shared" si="0"/>
        <v>400</v>
      </c>
      <c r="P11" s="113"/>
      <c r="Q11" s="19"/>
      <c r="R11" s="173"/>
      <c r="S11" s="25" t="s">
        <v>102</v>
      </c>
      <c r="T11" s="207"/>
      <c r="U11" s="222"/>
      <c r="V11" s="221">
        <v>400</v>
      </c>
      <c r="W11" s="198"/>
      <c r="X11" s="193"/>
      <c r="Y11" s="193"/>
      <c r="Z11" s="193"/>
      <c r="AA11" s="232"/>
      <c r="AB11" s="233"/>
      <c r="AC11" s="233"/>
      <c r="AD11" s="7"/>
      <c r="AE11" s="231"/>
      <c r="AF11" s="231"/>
      <c r="AG11" s="73"/>
      <c r="AH11" s="73"/>
      <c r="AI11" s="73"/>
      <c r="AJ11" s="6"/>
      <c r="AK11" s="6"/>
      <c r="AL11" s="6"/>
    </row>
    <row r="12" spans="1:38" s="14" customFormat="1" ht="17">
      <c r="A12" s="193"/>
      <c r="B12" s="163" t="s">
        <v>11</v>
      </c>
      <c r="C12" s="163"/>
      <c r="D12" s="163"/>
      <c r="E12" s="163"/>
      <c r="F12" s="26" t="s">
        <v>109</v>
      </c>
      <c r="G12" s="27">
        <f>AA28+AA38+AA48+AA58+AA68+AA78+AA88+AA98+AA108+AA118+AA128</f>
        <v>0</v>
      </c>
      <c r="H12" s="28">
        <f>AA29+AA39+AA49+AA59+AA69+AA79+AA89+AA99+AA109+AA119+AA129</f>
        <v>0</v>
      </c>
      <c r="I12" s="107">
        <f>IF(H12=0,0,G12/H12)</f>
        <v>0</v>
      </c>
      <c r="J12" s="94">
        <f>K12-G12</f>
        <v>0</v>
      </c>
      <c r="K12" s="97">
        <f>IF($I$13&gt;I12,ROUND($I$13*H12,0),G12)</f>
        <v>0</v>
      </c>
      <c r="L12" s="112">
        <f>MAX(I13,I12)</f>
        <v>0</v>
      </c>
      <c r="M12" s="210">
        <f>AA23+AA33+AA43+AA53+AA63+AA73+AA83+AA93+AA103+AA113+AA123</f>
        <v>0</v>
      </c>
      <c r="N12" s="148"/>
      <c r="O12" s="113">
        <f t="shared" si="0"/>
        <v>440</v>
      </c>
      <c r="P12" s="114"/>
      <c r="Q12" s="19"/>
      <c r="R12" s="173"/>
      <c r="S12" s="29" t="s">
        <v>101</v>
      </c>
      <c r="T12" s="207"/>
      <c r="U12" s="222"/>
      <c r="V12" s="221">
        <v>440</v>
      </c>
      <c r="W12" s="198"/>
      <c r="X12" s="193"/>
      <c r="Y12" s="193"/>
      <c r="Z12" s="193"/>
      <c r="AA12" s="232"/>
      <c r="AB12" s="233"/>
      <c r="AC12" s="233"/>
      <c r="AD12" s="7"/>
      <c r="AE12" s="231"/>
      <c r="AF12" s="231"/>
      <c r="AG12" s="73"/>
      <c r="AH12" s="73"/>
      <c r="AI12" s="73"/>
      <c r="AJ12" s="6"/>
      <c r="AK12" s="6"/>
      <c r="AL12" s="6"/>
    </row>
    <row r="13" spans="1:38" s="14" customFormat="1" ht="18" thickBot="1">
      <c r="A13" s="193"/>
      <c r="B13" s="166" t="s">
        <v>15</v>
      </c>
      <c r="C13" s="163"/>
      <c r="D13" s="163"/>
      <c r="E13" s="163"/>
      <c r="F13" s="30" t="s">
        <v>110</v>
      </c>
      <c r="G13" s="31">
        <f>AD27+AD37+AD47+AD57+AD67+AD77+AD87+AD97+AD107+AD117+AD127</f>
        <v>0</v>
      </c>
      <c r="H13" s="32">
        <f>AD28+AD38+AD48+AD58+AD68+AD78+AD88+AD98+AD108+AD118+AD128</f>
        <v>0</v>
      </c>
      <c r="I13" s="108">
        <f>IF(H13=0,0,G13/H13)</f>
        <v>0</v>
      </c>
      <c r="J13" s="116"/>
      <c r="K13" s="98">
        <f>G13</f>
        <v>0</v>
      </c>
      <c r="L13" s="104">
        <f>I13</f>
        <v>0</v>
      </c>
      <c r="M13" s="200"/>
      <c r="N13" s="148"/>
      <c r="O13" s="113">
        <f t="shared" si="0"/>
        <v>520</v>
      </c>
      <c r="P13" s="143"/>
      <c r="Q13" s="19"/>
      <c r="R13" s="173"/>
      <c r="S13" s="25" t="s">
        <v>100</v>
      </c>
      <c r="T13" s="207"/>
      <c r="U13" s="222"/>
      <c r="V13" s="221">
        <v>520</v>
      </c>
      <c r="W13" s="198"/>
      <c r="X13" s="193"/>
      <c r="Y13" s="193"/>
      <c r="Z13" s="193"/>
      <c r="AA13" s="232"/>
      <c r="AB13" s="233"/>
      <c r="AC13" s="233"/>
      <c r="AD13" s="7"/>
      <c r="AE13" s="231"/>
      <c r="AF13" s="231"/>
      <c r="AG13" s="73"/>
      <c r="AH13" s="73"/>
      <c r="AI13" s="73"/>
      <c r="AJ13" s="6"/>
      <c r="AK13" s="6"/>
      <c r="AL13" s="6"/>
    </row>
    <row r="14" spans="1:38" s="14" customFormat="1" ht="18" thickBot="1">
      <c r="A14" s="193"/>
      <c r="B14" s="176" t="s">
        <v>135</v>
      </c>
      <c r="C14" s="163"/>
      <c r="D14" s="163"/>
      <c r="E14" s="163"/>
      <c r="F14" s="33" t="s">
        <v>92</v>
      </c>
      <c r="G14" s="34">
        <f>SUM(G10:G13)</f>
        <v>0</v>
      </c>
      <c r="H14" s="35">
        <f>SUM(H10:H13)</f>
        <v>0</v>
      </c>
      <c r="I14" s="109">
        <f>IF(H14=0,0,G14/H14)</f>
        <v>0</v>
      </c>
      <c r="J14" s="36">
        <f>SUM(J10:J13)</f>
        <v>0</v>
      </c>
      <c r="K14" s="110">
        <f>G14+J14</f>
        <v>0</v>
      </c>
      <c r="L14" s="141">
        <f>IF(H14=0,0,K14/H14)</f>
        <v>0</v>
      </c>
      <c r="M14" s="200"/>
      <c r="N14" s="148"/>
      <c r="O14" s="113">
        <f t="shared" si="0"/>
        <v>600</v>
      </c>
      <c r="P14" s="114"/>
      <c r="Q14" s="19"/>
      <c r="R14" s="173"/>
      <c r="S14" s="29" t="s">
        <v>99</v>
      </c>
      <c r="T14" s="207"/>
      <c r="U14" s="222"/>
      <c r="V14" s="221">
        <v>600</v>
      </c>
      <c r="W14" s="198"/>
      <c r="X14" s="193"/>
      <c r="Y14" s="193"/>
      <c r="Z14" s="193"/>
      <c r="AA14" s="232"/>
      <c r="AB14" s="233"/>
      <c r="AC14" s="233"/>
      <c r="AD14" s="7"/>
      <c r="AE14" s="231"/>
      <c r="AF14" s="231"/>
      <c r="AG14" s="73"/>
      <c r="AH14" s="73"/>
      <c r="AI14" s="73"/>
      <c r="AJ14" s="6"/>
      <c r="AK14" s="6"/>
      <c r="AL14" s="6"/>
    </row>
    <row r="15" spans="1:38" ht="17">
      <c r="A15" s="76"/>
      <c r="B15" s="164"/>
      <c r="C15" s="165"/>
      <c r="D15" s="165"/>
      <c r="E15" s="165"/>
      <c r="M15" s="10"/>
      <c r="N15" s="148"/>
      <c r="O15" s="113">
        <f t="shared" si="0"/>
        <v>680</v>
      </c>
      <c r="P15" s="113"/>
      <c r="Q15" s="19"/>
      <c r="R15" s="173"/>
      <c r="S15" s="25" t="s">
        <v>98</v>
      </c>
      <c r="T15" s="207"/>
      <c r="U15" s="222"/>
      <c r="V15" s="221">
        <v>680</v>
      </c>
      <c r="W15" s="198"/>
      <c r="X15" s="76"/>
      <c r="Y15" s="76"/>
      <c r="Z15" s="76"/>
      <c r="AA15" s="232"/>
      <c r="AB15" s="233"/>
      <c r="AC15" s="233"/>
    </row>
    <row r="16" spans="1:38" ht="17">
      <c r="A16" s="76"/>
      <c r="B16" s="163" t="s">
        <v>8</v>
      </c>
      <c r="C16" s="163"/>
      <c r="D16" s="163"/>
      <c r="E16" s="163"/>
      <c r="F16" s="102"/>
      <c r="G16" s="102"/>
      <c r="H16" s="102"/>
      <c r="I16" s="102"/>
      <c r="M16" s="10"/>
      <c r="N16" s="148"/>
      <c r="O16" s="113">
        <f t="shared" si="0"/>
        <v>720</v>
      </c>
      <c r="P16" s="114"/>
      <c r="Q16" s="19"/>
      <c r="R16" s="173"/>
      <c r="S16" s="29" t="s">
        <v>97</v>
      </c>
      <c r="T16" s="207"/>
      <c r="U16" s="222"/>
      <c r="V16" s="221">
        <v>720</v>
      </c>
      <c r="W16" s="198"/>
      <c r="X16" s="76"/>
      <c r="Y16" s="76"/>
      <c r="Z16" s="76"/>
      <c r="AA16" s="232"/>
      <c r="AB16" s="233"/>
      <c r="AC16" s="233"/>
    </row>
    <row r="17" spans="1:38" ht="17">
      <c r="A17" s="76"/>
      <c r="B17" s="163" t="s">
        <v>10</v>
      </c>
      <c r="C17" s="163"/>
      <c r="D17" s="163"/>
      <c r="E17" s="163"/>
      <c r="F17" s="102"/>
      <c r="G17" s="102"/>
      <c r="H17" s="102"/>
      <c r="I17" s="102"/>
      <c r="M17" s="10"/>
      <c r="N17" s="148"/>
      <c r="O17" s="113" t="str">
        <f t="shared" si="0"/>
        <v/>
      </c>
      <c r="P17" s="113"/>
      <c r="Q17" s="19"/>
      <c r="R17" s="173"/>
      <c r="S17" s="25" t="s">
        <v>96</v>
      </c>
      <c r="T17" s="207"/>
      <c r="U17" s="222"/>
      <c r="V17" s="221">
        <v>760</v>
      </c>
      <c r="W17" s="76"/>
      <c r="X17" s="76"/>
      <c r="Y17" s="76"/>
      <c r="Z17" s="76"/>
      <c r="AA17" s="232"/>
      <c r="AB17" s="233"/>
      <c r="AC17" s="233"/>
    </row>
    <row r="18" spans="1:38" s="14" customFormat="1" ht="18" thickBot="1">
      <c r="A18" s="193"/>
      <c r="B18" s="163" t="s">
        <v>9</v>
      </c>
      <c r="C18" s="163"/>
      <c r="D18" s="163"/>
      <c r="E18" s="163"/>
      <c r="F18" s="103" t="s">
        <v>74</v>
      </c>
      <c r="G18" s="103"/>
      <c r="H18" s="103"/>
      <c r="I18" s="38">
        <f>AC26+AC36+AC46+AC56+AC66+AC76+AC86+AC96+AC106+AC116+AC126</f>
        <v>0</v>
      </c>
      <c r="J18" s="39" t="s">
        <v>91</v>
      </c>
      <c r="L18" s="5"/>
      <c r="M18" s="13"/>
      <c r="N18" s="148"/>
      <c r="O18" s="113" t="str">
        <f t="shared" si="0"/>
        <v/>
      </c>
      <c r="P18" s="113"/>
      <c r="Q18" s="208"/>
      <c r="R18" s="209"/>
      <c r="S18" s="40" t="s">
        <v>95</v>
      </c>
      <c r="T18" s="207"/>
      <c r="U18" s="222"/>
      <c r="V18" s="221">
        <v>800</v>
      </c>
      <c r="W18" s="193"/>
      <c r="X18" s="193"/>
      <c r="Y18" s="193"/>
      <c r="Z18" s="193"/>
      <c r="AA18" s="232"/>
      <c r="AB18" s="233"/>
      <c r="AC18" s="233"/>
      <c r="AD18" s="7"/>
      <c r="AE18" s="231"/>
      <c r="AF18" s="231"/>
      <c r="AG18" s="73"/>
      <c r="AH18" s="73"/>
      <c r="AI18" s="73"/>
      <c r="AJ18" s="6"/>
      <c r="AK18" s="6"/>
      <c r="AL18" s="6"/>
    </row>
    <row r="19" spans="1:38" s="14" customFormat="1" ht="18" thickBot="1">
      <c r="A19" s="193"/>
      <c r="B19" s="158" t="s">
        <v>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15" t="str">
        <f>AD10</f>
        <v/>
      </c>
      <c r="M19" s="13"/>
      <c r="N19" s="148"/>
      <c r="O19" s="113" t="str">
        <f t="shared" si="0"/>
        <v/>
      </c>
      <c r="P19" s="113"/>
      <c r="Q19" s="205"/>
      <c r="R19" s="206"/>
      <c r="S19" s="25" t="s">
        <v>93</v>
      </c>
      <c r="T19" s="207"/>
      <c r="U19" s="222"/>
      <c r="V19" s="221">
        <v>840</v>
      </c>
      <c r="W19" s="193"/>
      <c r="X19" s="193"/>
      <c r="Y19" s="193"/>
      <c r="Z19" s="193"/>
      <c r="AA19" s="232"/>
      <c r="AB19" s="233"/>
      <c r="AC19" s="233"/>
      <c r="AD19" s="7"/>
      <c r="AE19" s="231"/>
      <c r="AF19" s="231"/>
      <c r="AG19" s="73"/>
      <c r="AH19" s="73"/>
      <c r="AI19" s="73"/>
      <c r="AJ19" s="6"/>
      <c r="AK19" s="6"/>
      <c r="AL19" s="6"/>
    </row>
    <row r="20" spans="1:38" s="41" customFormat="1">
      <c r="A20" s="76"/>
      <c r="N20" s="149"/>
      <c r="Q20" s="42"/>
      <c r="V20" s="42"/>
      <c r="W20" s="76"/>
      <c r="X20" s="76"/>
      <c r="Y20" s="76"/>
      <c r="Z20" s="76"/>
      <c r="AA20" s="226"/>
      <c r="AB20" s="231"/>
      <c r="AC20" s="231"/>
      <c r="AD20" s="7"/>
      <c r="AE20" s="231"/>
      <c r="AF20" s="231"/>
      <c r="AG20" s="73"/>
      <c r="AH20" s="73"/>
      <c r="AI20" s="73"/>
      <c r="AJ20" s="6"/>
      <c r="AK20" s="6"/>
      <c r="AL20" s="6"/>
    </row>
    <row r="21" spans="1:38" s="14" customFormat="1" ht="18" thickBot="1">
      <c r="A21" s="193"/>
      <c r="B21" s="214" t="s">
        <v>82</v>
      </c>
      <c r="C21" s="43" t="s">
        <v>119</v>
      </c>
      <c r="D21" s="37"/>
      <c r="E21" s="174" t="s">
        <v>128</v>
      </c>
      <c r="F21" s="175"/>
      <c r="G21" s="175"/>
      <c r="H21" s="175"/>
      <c r="I21" s="175"/>
      <c r="J21" s="175"/>
      <c r="K21" s="7" t="s">
        <v>119</v>
      </c>
      <c r="L21" s="44"/>
      <c r="N21" s="150"/>
      <c r="P21" s="7"/>
      <c r="Q21" s="45" t="s">
        <v>105</v>
      </c>
      <c r="R21" s="46"/>
      <c r="S21" s="46"/>
      <c r="T21" s="6"/>
      <c r="U21" s="6"/>
      <c r="V21" s="47"/>
      <c r="W21" s="75"/>
      <c r="X21" s="75"/>
      <c r="Y21" s="75"/>
      <c r="Z21" s="193"/>
      <c r="AA21" s="228"/>
      <c r="AB21" s="229"/>
      <c r="AC21" s="229"/>
      <c r="AD21" s="7"/>
      <c r="AE21" s="231"/>
      <c r="AF21" s="231"/>
      <c r="AG21" s="73"/>
      <c r="AH21" s="73"/>
      <c r="AI21" s="73"/>
      <c r="AJ21" s="6"/>
      <c r="AK21" s="6"/>
      <c r="AL21" s="6"/>
    </row>
    <row r="22" spans="1:38" ht="14" thickBot="1">
      <c r="A22" s="76"/>
      <c r="B22" s="215">
        <v>0</v>
      </c>
      <c r="D22" s="37"/>
      <c r="E22" s="87" t="s">
        <v>137</v>
      </c>
      <c r="F22" s="88"/>
      <c r="G22" s="132" t="s">
        <v>19</v>
      </c>
      <c r="H22" s="133"/>
      <c r="I22" s="132" t="s">
        <v>16</v>
      </c>
      <c r="J22" s="133"/>
      <c r="L22" s="37"/>
      <c r="M22" s="119" t="s">
        <v>39</v>
      </c>
      <c r="N22" s="151" t="s">
        <v>35</v>
      </c>
      <c r="O22" s="118" t="s">
        <v>117</v>
      </c>
      <c r="Q22" s="48"/>
      <c r="R22" s="48"/>
      <c r="S22" s="48"/>
      <c r="T22" s="6"/>
      <c r="U22" s="6"/>
      <c r="Z22" s="76"/>
      <c r="AA22" s="226">
        <f>IF(B22&gt;$K$7,0,E29+G29+I29)</f>
        <v>0</v>
      </c>
      <c r="AB22" s="227" t="s">
        <v>107</v>
      </c>
    </row>
    <row r="23" spans="1:38" ht="14" thickBot="1">
      <c r="A23" s="76"/>
      <c r="B23" s="223" t="s">
        <v>59</v>
      </c>
      <c r="D23" s="49"/>
      <c r="E23" s="50"/>
      <c r="F23" s="51"/>
      <c r="G23" s="130" t="s">
        <v>26</v>
      </c>
      <c r="H23" s="131"/>
      <c r="I23" s="52" t="s">
        <v>2</v>
      </c>
      <c r="J23" s="53" t="s">
        <v>25</v>
      </c>
      <c r="L23" s="120" t="s">
        <v>37</v>
      </c>
      <c r="M23" s="121" t="s">
        <v>49</v>
      </c>
      <c r="N23" s="177">
        <v>1E-4</v>
      </c>
      <c r="O23" s="123"/>
      <c r="Q23" s="48"/>
      <c r="R23" s="48"/>
      <c r="S23" s="48"/>
      <c r="T23" s="6"/>
      <c r="U23" s="6"/>
      <c r="Z23" s="76"/>
      <c r="AA23" s="226">
        <f>IF(B22&gt;$K$7,0,F29+H29+J29)</f>
        <v>0</v>
      </c>
    </row>
    <row r="24" spans="1:38" ht="13" thickBot="1">
      <c r="A24" s="76"/>
      <c r="D24" s="55" t="s">
        <v>111</v>
      </c>
      <c r="E24" s="135"/>
      <c r="F24" s="136"/>
      <c r="G24" s="135"/>
      <c r="H24" s="136"/>
      <c r="I24" s="2" t="s">
        <v>52</v>
      </c>
      <c r="J24" s="56" t="str">
        <f>IF(I24="/////////////////////","",3)</f>
        <v/>
      </c>
      <c r="L24" s="120" t="s">
        <v>36</v>
      </c>
      <c r="M24" s="122" t="s">
        <v>38</v>
      </c>
      <c r="N24" s="182"/>
      <c r="O24" s="124">
        <v>5</v>
      </c>
      <c r="Q24" s="48"/>
      <c r="R24" s="48"/>
      <c r="S24" s="48"/>
      <c r="T24" s="6"/>
      <c r="U24" s="6"/>
      <c r="Z24" s="76"/>
    </row>
    <row r="25" spans="1:38" ht="13" thickBot="1">
      <c r="A25" s="76"/>
      <c r="D25" s="57" t="s">
        <v>112</v>
      </c>
      <c r="E25" s="137"/>
      <c r="F25" s="138"/>
      <c r="G25" s="137"/>
      <c r="H25" s="138"/>
      <c r="I25" s="2" t="s">
        <v>52</v>
      </c>
      <c r="J25" s="56" t="str">
        <f>IF(I25="/////////////////////","",3)</f>
        <v/>
      </c>
      <c r="L25" s="117"/>
      <c r="M25" s="125" t="s">
        <v>34</v>
      </c>
      <c r="N25" s="152">
        <f>N23+N24</f>
        <v>1E-4</v>
      </c>
      <c r="O25" s="118">
        <f>O23+O24</f>
        <v>5</v>
      </c>
      <c r="Q25" s="48"/>
      <c r="R25" s="48"/>
      <c r="S25" s="48"/>
      <c r="T25" s="6"/>
      <c r="U25" s="6"/>
      <c r="Z25" s="76"/>
      <c r="AA25" s="226">
        <f>IF(B22&gt;$K$7,0,N25)</f>
        <v>0</v>
      </c>
      <c r="AB25" s="227" t="s">
        <v>108</v>
      </c>
    </row>
    <row r="26" spans="1:38" ht="13">
      <c r="A26" s="76"/>
      <c r="D26" s="57" t="s">
        <v>113</v>
      </c>
      <c r="E26" s="137"/>
      <c r="F26" s="138"/>
      <c r="G26" s="137"/>
      <c r="H26" s="138"/>
      <c r="I26" s="2" t="s">
        <v>52</v>
      </c>
      <c r="J26" s="56" t="str">
        <f t="shared" ref="J26:J28" si="1">IF(I26="/////////////////////","",3)</f>
        <v/>
      </c>
      <c r="L26" s="178"/>
      <c r="M26" s="178"/>
      <c r="N26" s="179"/>
      <c r="Q26" s="48"/>
      <c r="R26" s="48"/>
      <c r="S26" s="48"/>
      <c r="T26" s="6"/>
      <c r="U26" s="6"/>
      <c r="Z26" s="76"/>
      <c r="AA26" s="226">
        <f>IF(B22&gt;$K$7,0,O25)</f>
        <v>0</v>
      </c>
      <c r="AC26" s="227">
        <f>IF(B22&gt;$K$7,0,IF(OR(N23=0,N24=0),1,0))</f>
        <v>0</v>
      </c>
      <c r="AD26" s="7" t="s">
        <v>83</v>
      </c>
    </row>
    <row r="27" spans="1:38" ht="13">
      <c r="A27" s="76"/>
      <c r="D27" s="57" t="s">
        <v>114</v>
      </c>
      <c r="E27" s="137"/>
      <c r="F27" s="138"/>
      <c r="G27" s="137"/>
      <c r="H27" s="138"/>
      <c r="I27" s="2" t="s">
        <v>52</v>
      </c>
      <c r="J27" s="56" t="str">
        <f t="shared" si="1"/>
        <v/>
      </c>
      <c r="L27" s="178"/>
      <c r="M27" s="178"/>
      <c r="N27" s="179"/>
      <c r="Q27" s="235" t="s">
        <v>40</v>
      </c>
      <c r="R27" s="235"/>
      <c r="S27" s="235"/>
      <c r="T27" s="6"/>
      <c r="U27" s="6"/>
      <c r="Z27" s="76"/>
      <c r="AD27" s="7">
        <f>IF(B22&gt;$K$7,0,W28)</f>
        <v>0</v>
      </c>
    </row>
    <row r="28" spans="1:38" ht="13" thickBot="1">
      <c r="A28" s="76"/>
      <c r="D28" s="58" t="s">
        <v>115</v>
      </c>
      <c r="E28" s="137"/>
      <c r="F28" s="138"/>
      <c r="G28" s="137"/>
      <c r="H28" s="138"/>
      <c r="I28" s="2" t="s">
        <v>124</v>
      </c>
      <c r="J28" s="56" t="str">
        <f t="shared" si="1"/>
        <v/>
      </c>
      <c r="M28" s="6"/>
      <c r="N28" s="153"/>
      <c r="Q28" s="235" t="s">
        <v>41</v>
      </c>
      <c r="R28" s="235"/>
      <c r="S28" s="235"/>
      <c r="T28" s="6"/>
      <c r="U28" s="6"/>
      <c r="Z28" s="76"/>
      <c r="AA28" s="226">
        <f>IF(B22&gt;$K$7,0,M29)</f>
        <v>0</v>
      </c>
      <c r="AB28" s="227" t="s">
        <v>109</v>
      </c>
      <c r="AD28" s="7">
        <f>IF(B22&gt;$K$7,0,Q25)</f>
        <v>0</v>
      </c>
    </row>
    <row r="29" spans="1:38" ht="13" thickBot="1">
      <c r="A29" s="76"/>
      <c r="D29" s="59" t="s">
        <v>116</v>
      </c>
      <c r="E29" s="60"/>
      <c r="F29" s="51"/>
      <c r="G29" s="60"/>
      <c r="H29" s="51"/>
      <c r="I29" s="61">
        <f>IF(OR(I24="R",I24="r"),4,IF(OR(I24="W",I24="w"),3,0))+IF(OR(I25="R",I25="r"),4,IF(OR(I25="W",I25="w"),3,0))+IF(OR(I26="R",I26="r"),4,IF(OR(I26="W",I26="w"),3,0))+IF(OR(I27="R",I27="r"),4,IF(OR(I27="W",I27="w"),3,0))+IF(OR(I28="R",I28="r"),4,IF(OR(I28="W",I28="w"),3,0))</f>
        <v>0</v>
      </c>
      <c r="J29" s="61">
        <f>SUM(J24:J28)</f>
        <v>0</v>
      </c>
      <c r="M29" s="6"/>
      <c r="N29" s="153"/>
      <c r="Q29" s="48"/>
      <c r="R29" s="48"/>
      <c r="S29" s="48"/>
      <c r="T29" s="6"/>
      <c r="U29" s="6"/>
      <c r="Z29" s="76"/>
      <c r="AA29" s="226">
        <f>IF(B22&gt;$K$7,0,N29)</f>
        <v>0</v>
      </c>
    </row>
    <row r="30" spans="1:38">
      <c r="A30" s="76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49"/>
      <c r="O30" s="41"/>
      <c r="P30" s="41"/>
      <c r="Q30" s="42"/>
      <c r="R30" s="41"/>
      <c r="S30" s="41"/>
      <c r="T30" s="41"/>
      <c r="U30" s="41"/>
      <c r="V30" s="42"/>
      <c r="W30" s="76"/>
      <c r="X30" s="76"/>
      <c r="Y30" s="76"/>
      <c r="Z30" s="76"/>
    </row>
    <row r="31" spans="1:38" s="14" customFormat="1" ht="18" thickBot="1">
      <c r="A31" s="193"/>
      <c r="B31" s="214" t="s">
        <v>82</v>
      </c>
      <c r="C31" s="43" t="s">
        <v>119</v>
      </c>
      <c r="D31" s="37"/>
      <c r="E31" s="174" t="s">
        <v>128</v>
      </c>
      <c r="F31" s="175"/>
      <c r="G31" s="175"/>
      <c r="H31" s="175"/>
      <c r="I31" s="175"/>
      <c r="J31" s="175"/>
      <c r="K31" s="7" t="s">
        <v>119</v>
      </c>
      <c r="L31" s="44"/>
      <c r="N31" s="150"/>
      <c r="O31" s="7" t="s">
        <v>119</v>
      </c>
      <c r="P31" s="7"/>
      <c r="Q31" s="45" t="s">
        <v>105</v>
      </c>
      <c r="R31" s="46"/>
      <c r="S31" s="46"/>
      <c r="T31" s="6"/>
      <c r="U31" s="6"/>
      <c r="V31" s="47"/>
      <c r="W31" s="75"/>
      <c r="X31" s="75"/>
      <c r="Y31" s="75"/>
      <c r="Z31" s="193"/>
      <c r="AA31" s="228"/>
      <c r="AB31" s="229"/>
      <c r="AC31" s="229"/>
      <c r="AD31" s="7"/>
      <c r="AE31" s="231"/>
      <c r="AF31" s="231"/>
      <c r="AG31" s="73"/>
      <c r="AH31" s="73"/>
      <c r="AI31" s="73"/>
      <c r="AJ31" s="6"/>
      <c r="AK31" s="6"/>
      <c r="AL31" s="6"/>
    </row>
    <row r="32" spans="1:38" ht="14" thickBot="1">
      <c r="A32" s="76"/>
      <c r="B32" s="215">
        <v>1</v>
      </c>
      <c r="D32" s="37"/>
      <c r="E32" s="132" t="s">
        <v>18</v>
      </c>
      <c r="F32" s="133"/>
      <c r="G32" s="132" t="s">
        <v>19</v>
      </c>
      <c r="H32" s="133"/>
      <c r="I32" s="132" t="s">
        <v>16</v>
      </c>
      <c r="J32" s="133"/>
      <c r="L32" s="37"/>
      <c r="M32" s="119" t="s">
        <v>46</v>
      </c>
      <c r="N32" s="151" t="s">
        <v>35</v>
      </c>
      <c r="O32" s="118" t="s">
        <v>117</v>
      </c>
      <c r="Q32" s="48"/>
      <c r="R32" s="48"/>
      <c r="S32" s="48"/>
      <c r="T32" s="6"/>
      <c r="U32" s="6"/>
      <c r="Z32" s="76"/>
      <c r="AA32" s="226">
        <f>IF(B32&gt;$K$7,0,E39+G39+I39)</f>
        <v>0</v>
      </c>
      <c r="AB32" s="227" t="s">
        <v>107</v>
      </c>
    </row>
    <row r="33" spans="1:30" ht="14" thickBot="1">
      <c r="A33" s="76"/>
      <c r="B33" s="223" t="s">
        <v>121</v>
      </c>
      <c r="D33" s="49"/>
      <c r="E33" s="52" t="s">
        <v>2</v>
      </c>
      <c r="F33" s="53" t="s">
        <v>25</v>
      </c>
      <c r="G33" s="52" t="s">
        <v>2</v>
      </c>
      <c r="H33" s="53" t="s">
        <v>25</v>
      </c>
      <c r="I33" s="52" t="s">
        <v>2</v>
      </c>
      <c r="J33" s="53" t="s">
        <v>25</v>
      </c>
      <c r="L33" s="120" t="s">
        <v>37</v>
      </c>
      <c r="M33" s="127" t="s">
        <v>43</v>
      </c>
      <c r="N33" s="154"/>
      <c r="O33" s="126">
        <v>10</v>
      </c>
      <c r="Q33" s="48"/>
      <c r="R33" s="48"/>
      <c r="S33" s="48"/>
      <c r="T33" s="6"/>
      <c r="U33" s="6"/>
      <c r="Z33" s="76"/>
      <c r="AA33" s="226">
        <f>IF(B32&gt;$K$7,0,F39+H39+J39)</f>
        <v>0</v>
      </c>
    </row>
    <row r="34" spans="1:30" ht="13" thickBot="1">
      <c r="A34" s="76"/>
      <c r="D34" s="55" t="s">
        <v>111</v>
      </c>
      <c r="E34" s="2" t="s">
        <v>124</v>
      </c>
      <c r="F34" s="56" t="str">
        <f>IF(E34="/////////////////////","",3)</f>
        <v/>
      </c>
      <c r="G34" s="2" t="s">
        <v>124</v>
      </c>
      <c r="H34" s="56" t="str">
        <f>IF(G34="/////////////////////","",3)</f>
        <v/>
      </c>
      <c r="I34" s="2" t="s">
        <v>124</v>
      </c>
      <c r="J34" s="56" t="str">
        <f>IF(I34="/////////////////////","",3)</f>
        <v/>
      </c>
      <c r="L34" s="120" t="s">
        <v>36</v>
      </c>
      <c r="M34" s="122" t="s">
        <v>44</v>
      </c>
      <c r="N34" s="182"/>
      <c r="O34" s="124">
        <v>5</v>
      </c>
      <c r="Q34" s="48"/>
      <c r="R34" s="48"/>
      <c r="S34" s="48"/>
      <c r="T34" s="6"/>
      <c r="U34" s="6"/>
      <c r="Z34" s="76"/>
    </row>
    <row r="35" spans="1:30" ht="13" thickBot="1">
      <c r="A35" s="76"/>
      <c r="D35" s="57" t="s">
        <v>112</v>
      </c>
      <c r="E35" s="2" t="s">
        <v>124</v>
      </c>
      <c r="F35" s="56" t="str">
        <f>IF(E35="/////////////////////","",3)</f>
        <v/>
      </c>
      <c r="G35" s="2" t="s">
        <v>124</v>
      </c>
      <c r="H35" s="56" t="str">
        <f>IF(G35="/////////////////////","",3)</f>
        <v/>
      </c>
      <c r="I35" s="2" t="s">
        <v>124</v>
      </c>
      <c r="J35" s="56" t="str">
        <f>IF(I35="/////////////////////","",3)</f>
        <v/>
      </c>
      <c r="L35" s="117"/>
      <c r="M35" s="125" t="s">
        <v>34</v>
      </c>
      <c r="N35" s="152">
        <f>N33+N34</f>
        <v>0</v>
      </c>
      <c r="O35" s="118">
        <f>O33+O34</f>
        <v>15</v>
      </c>
      <c r="Q35" s="48"/>
      <c r="R35" s="48"/>
      <c r="S35" s="48"/>
      <c r="T35" s="6"/>
      <c r="U35" s="6"/>
      <c r="Z35" s="76"/>
      <c r="AA35" s="226">
        <f>IF(B32&gt;$K$7,0,N35)</f>
        <v>0</v>
      </c>
      <c r="AB35" s="227" t="s">
        <v>108</v>
      </c>
    </row>
    <row r="36" spans="1:30">
      <c r="A36" s="76"/>
      <c r="D36" s="57" t="s">
        <v>113</v>
      </c>
      <c r="E36" s="2" t="s">
        <v>124</v>
      </c>
      <c r="F36" s="56" t="str">
        <f>IF(E36="/////////////////////","",3)</f>
        <v/>
      </c>
      <c r="G36" s="2" t="s">
        <v>124</v>
      </c>
      <c r="H36" s="56" t="str">
        <f>IF(G36="/////////////////////","",3)</f>
        <v/>
      </c>
      <c r="I36" s="2" t="s">
        <v>124</v>
      </c>
      <c r="J36" s="56" t="str">
        <f>IF(I36="/////////////////////","",3)</f>
        <v/>
      </c>
      <c r="Q36" s="48"/>
      <c r="R36" s="48"/>
      <c r="S36" s="48"/>
      <c r="T36" s="6"/>
      <c r="U36" s="6"/>
      <c r="Z36" s="76"/>
      <c r="AA36" s="226">
        <f>IF(B32&gt;$K$7,0,O35)</f>
        <v>0</v>
      </c>
      <c r="AC36" s="227">
        <f>IF(B32&gt;$K$7,0,IF(OR(N33=0,N34=0),1,0))</f>
        <v>0</v>
      </c>
      <c r="AD36" s="7" t="s">
        <v>83</v>
      </c>
    </row>
    <row r="37" spans="1:30">
      <c r="A37" s="76"/>
      <c r="D37" s="57" t="s">
        <v>114</v>
      </c>
      <c r="E37" s="2" t="s">
        <v>124</v>
      </c>
      <c r="F37" s="56" t="str">
        <f>IF(E37="/////////////////////","",3)</f>
        <v/>
      </c>
      <c r="G37" s="2" t="s">
        <v>124</v>
      </c>
      <c r="H37" s="56" t="str">
        <f>IF(G37="/////////////////////","",3)</f>
        <v/>
      </c>
      <c r="I37" s="2" t="s">
        <v>124</v>
      </c>
      <c r="J37" s="56" t="str">
        <f>IF(I37="/////////////////////","",3)</f>
        <v/>
      </c>
      <c r="M37" s="6"/>
      <c r="N37" s="153"/>
      <c r="Q37" s="48"/>
      <c r="R37" s="48"/>
      <c r="S37" s="48"/>
      <c r="T37" s="6"/>
      <c r="U37" s="6"/>
      <c r="Z37" s="76"/>
      <c r="AD37" s="7">
        <f>IF(B32&gt;$K$7,0,W38)</f>
        <v>0</v>
      </c>
    </row>
    <row r="38" spans="1:30" ht="13" thickBot="1">
      <c r="A38" s="76"/>
      <c r="D38" s="58" t="s">
        <v>115</v>
      </c>
      <c r="E38" s="2" t="s">
        <v>124</v>
      </c>
      <c r="F38" s="56" t="str">
        <f>IF(E38="/////////////////////","",3)</f>
        <v/>
      </c>
      <c r="G38" s="2" t="s">
        <v>124</v>
      </c>
      <c r="H38" s="56" t="str">
        <f>IF(G38="/////////////////////","",3)</f>
        <v/>
      </c>
      <c r="I38" s="2" t="s">
        <v>124</v>
      </c>
      <c r="J38" s="56" t="str">
        <f>IF(I38="/////////////////////","",3)</f>
        <v/>
      </c>
      <c r="M38" s="6"/>
      <c r="N38" s="153"/>
      <c r="Q38" s="48"/>
      <c r="R38" s="48"/>
      <c r="S38" s="48"/>
      <c r="T38" s="6"/>
      <c r="U38" s="6"/>
      <c r="Z38" s="76"/>
      <c r="AA38" s="226">
        <f>IF(B32&gt;$K$7,0,M39)</f>
        <v>0</v>
      </c>
      <c r="AB38" s="227" t="s">
        <v>109</v>
      </c>
      <c r="AD38" s="7">
        <f>IF(B32&gt;$K$7,0,Q35)</f>
        <v>0</v>
      </c>
    </row>
    <row r="39" spans="1:30" ht="13" thickBot="1">
      <c r="A39" s="76"/>
      <c r="D39" s="59" t="s">
        <v>116</v>
      </c>
      <c r="E39" s="61">
        <f>IF(OR(E34="R",E34="r"),4,IF(OR(E34="W",E34="w"),3,0))+IF(OR(E35="R",E35="r"),4,IF(OR(E35="W",E35="w"),3,0))+IF(OR(E36="R",E36="r"),4,IF(OR(E36="W",E36="w"),3,0))+IF(OR(E37="R",E37="r"),4,IF(OR(E37="W",E37="w"),3,0))+IF(OR(E38="R",E38="r"),4,IF(OR(E38="W",E38="w"),3,0))</f>
        <v>0</v>
      </c>
      <c r="F39" s="61">
        <f>SUM(F34:F38)</f>
        <v>0</v>
      </c>
      <c r="G39" s="61">
        <f>IF(OR(G34="R",G34="r"),4,IF(OR(G34="W",G34="w"),3,0))+IF(OR(G35="R",G35="r"),4,IF(OR(G35="W",G35="w"),3,0))+IF(OR(G36="R",G36="r"),4,IF(OR(G36="W",G36="w"),3,0))+IF(OR(G37="R",G37="r"),4,IF(OR(G37="W",G37="w"),3,0))+IF(OR(G38="R",G38="r"),4,IF(OR(G38="W",G38="w"),3,0))</f>
        <v>0</v>
      </c>
      <c r="H39" s="61">
        <f>SUM(H34:H38)</f>
        <v>0</v>
      </c>
      <c r="I39" s="61">
        <f>IF(OR(I34="R",I34="r"),4,IF(OR(I34="W",I34="w"),3,0))+IF(OR(I35="R",I35="r"),4,IF(OR(I35="W",I35="w"),3,0))+IF(OR(I36="R",I36="r"),4,IF(OR(I36="W",I36="w"),3,0))+IF(OR(I37="R",I37="r"),4,IF(OR(I37="W",I37="w"),3,0))+IF(OR(I38="R",I38="r"),4,IF(OR(I38="W",I38="w"),3,0))</f>
        <v>0</v>
      </c>
      <c r="J39" s="61">
        <f>SUM(J34:J38)</f>
        <v>0</v>
      </c>
      <c r="M39" s="6"/>
      <c r="N39" s="153"/>
      <c r="Q39" s="48"/>
      <c r="R39" s="48"/>
      <c r="S39" s="48"/>
      <c r="T39" s="6"/>
      <c r="U39" s="6"/>
      <c r="Z39" s="76"/>
      <c r="AA39" s="226">
        <f>IF(B32&gt;$K$7,0,N39)</f>
        <v>0</v>
      </c>
    </row>
    <row r="40" spans="1:30">
      <c r="A40" s="7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149"/>
      <c r="O40" s="41"/>
      <c r="P40" s="41"/>
      <c r="Q40" s="42"/>
      <c r="R40" s="41"/>
      <c r="S40" s="41"/>
      <c r="T40" s="41"/>
      <c r="U40" s="41"/>
      <c r="V40" s="42"/>
      <c r="W40" s="76"/>
      <c r="X40" s="76"/>
      <c r="Y40" s="76"/>
      <c r="Z40" s="76"/>
    </row>
    <row r="41" spans="1:30" ht="18" thickBot="1">
      <c r="A41" s="193"/>
      <c r="B41" s="214" t="s">
        <v>82</v>
      </c>
      <c r="C41" s="43" t="s">
        <v>119</v>
      </c>
      <c r="D41" s="37"/>
      <c r="E41" s="174" t="s">
        <v>128</v>
      </c>
      <c r="F41" s="175"/>
      <c r="G41" s="175"/>
      <c r="H41" s="175"/>
      <c r="I41" s="175"/>
      <c r="J41" s="175"/>
      <c r="K41" s="7" t="s">
        <v>119</v>
      </c>
      <c r="L41" s="44"/>
      <c r="M41" s="14"/>
      <c r="N41" s="150"/>
      <c r="O41" s="7" t="s">
        <v>119</v>
      </c>
      <c r="P41" s="7"/>
      <c r="Q41" s="45" t="s">
        <v>105</v>
      </c>
      <c r="R41" s="46"/>
      <c r="S41" s="46"/>
      <c r="T41" s="6"/>
      <c r="U41" s="6"/>
      <c r="V41" s="47"/>
      <c r="W41" s="75"/>
      <c r="X41" s="75"/>
      <c r="Y41" s="75"/>
      <c r="Z41" s="193"/>
    </row>
    <row r="42" spans="1:30" ht="14" thickBot="1">
      <c r="A42" s="76"/>
      <c r="B42" s="215">
        <v>2</v>
      </c>
      <c r="D42" s="37"/>
      <c r="E42" s="132" t="s">
        <v>18</v>
      </c>
      <c r="F42" s="133"/>
      <c r="G42" s="132" t="s">
        <v>19</v>
      </c>
      <c r="H42" s="133"/>
      <c r="I42" s="132" t="s">
        <v>16</v>
      </c>
      <c r="J42" s="133"/>
      <c r="L42" s="37"/>
      <c r="M42" s="119" t="s">
        <v>47</v>
      </c>
      <c r="N42" s="151" t="s">
        <v>35</v>
      </c>
      <c r="O42" s="118" t="s">
        <v>117</v>
      </c>
      <c r="Q42" s="48"/>
      <c r="R42" s="48"/>
      <c r="S42" s="48"/>
      <c r="T42" s="6"/>
      <c r="U42" s="178"/>
      <c r="V42" s="178"/>
      <c r="W42" s="83"/>
      <c r="X42" s="83"/>
      <c r="Z42" s="76"/>
      <c r="AA42" s="226">
        <f>IF(B42&gt;$K$7,0,E49+G49+I49)</f>
        <v>0</v>
      </c>
      <c r="AB42" s="227" t="s">
        <v>107</v>
      </c>
    </row>
    <row r="43" spans="1:30" ht="14" thickBot="1">
      <c r="A43" s="76"/>
      <c r="B43" s="223" t="s">
        <v>85</v>
      </c>
      <c r="D43" s="49"/>
      <c r="E43" s="52" t="s">
        <v>2</v>
      </c>
      <c r="F43" s="53" t="s">
        <v>25</v>
      </c>
      <c r="G43" s="52" t="s">
        <v>2</v>
      </c>
      <c r="H43" s="53" t="s">
        <v>25</v>
      </c>
      <c r="I43" s="52" t="s">
        <v>2</v>
      </c>
      <c r="J43" s="53" t="s">
        <v>25</v>
      </c>
      <c r="L43" s="120" t="s">
        <v>37</v>
      </c>
      <c r="M43" s="127" t="s">
        <v>45</v>
      </c>
      <c r="N43" s="154"/>
      <c r="O43" s="126">
        <v>5</v>
      </c>
      <c r="Q43" s="48"/>
      <c r="R43" s="48"/>
      <c r="S43" s="48"/>
      <c r="T43" s="6"/>
      <c r="U43" s="178"/>
      <c r="V43" s="178"/>
      <c r="W43" s="83"/>
      <c r="X43" s="83"/>
      <c r="Z43" s="76"/>
      <c r="AA43" s="226">
        <f>IF(B42&gt;$K$7,0,F49+H49+J49)</f>
        <v>0</v>
      </c>
    </row>
    <row r="44" spans="1:30" ht="14" thickBot="1">
      <c r="A44" s="76"/>
      <c r="D44" s="55" t="s">
        <v>111</v>
      </c>
      <c r="E44" s="2" t="s">
        <v>124</v>
      </c>
      <c r="F44" s="56" t="str">
        <f>IF(E44="/////////////////////","",3)</f>
        <v/>
      </c>
      <c r="G44" s="183" t="s">
        <v>123</v>
      </c>
      <c r="H44" s="56" t="str">
        <f>IF(G44="/////////////////////","",3)</f>
        <v/>
      </c>
      <c r="I44" s="183" t="s">
        <v>123</v>
      </c>
      <c r="J44" s="56" t="str">
        <f>IF(I44="/////////////////////","",3)</f>
        <v/>
      </c>
      <c r="L44" s="120" t="s">
        <v>36</v>
      </c>
      <c r="M44" s="122" t="s">
        <v>132</v>
      </c>
      <c r="N44" s="182"/>
      <c r="O44" s="124">
        <v>5</v>
      </c>
      <c r="Q44" s="48"/>
      <c r="R44" s="48"/>
      <c r="S44" s="48"/>
      <c r="T44" s="6"/>
      <c r="U44" s="178"/>
      <c r="V44" s="178"/>
      <c r="W44" s="83"/>
      <c r="X44" s="83"/>
      <c r="Z44" s="76"/>
    </row>
    <row r="45" spans="1:30" ht="14" thickBot="1">
      <c r="A45" s="76"/>
      <c r="D45" s="57" t="s">
        <v>112</v>
      </c>
      <c r="E45" s="2" t="s">
        <v>124</v>
      </c>
      <c r="F45" s="56" t="str">
        <f>IF(E45="/////////////////////","",3)</f>
        <v/>
      </c>
      <c r="G45" s="183" t="s">
        <v>123</v>
      </c>
      <c r="H45" s="56" t="str">
        <f>IF(G45="/////////////////////","",3)</f>
        <v/>
      </c>
      <c r="I45" s="183" t="s">
        <v>123</v>
      </c>
      <c r="J45" s="56" t="str">
        <f>IF(I45="/////////////////////","",3)</f>
        <v/>
      </c>
      <c r="L45" s="117"/>
      <c r="M45" s="125" t="s">
        <v>34</v>
      </c>
      <c r="N45" s="152">
        <f>N43+N44</f>
        <v>0</v>
      </c>
      <c r="O45" s="118">
        <f>O43+O44</f>
        <v>10</v>
      </c>
      <c r="Q45" s="48"/>
      <c r="R45" s="48"/>
      <c r="S45" s="48"/>
      <c r="T45" s="6"/>
      <c r="U45" s="178"/>
      <c r="V45" s="178"/>
      <c r="W45" s="83"/>
      <c r="X45" s="83"/>
      <c r="Z45" s="76"/>
      <c r="AA45" s="226">
        <f>IF(B42&gt;$K$7,0,N45)</f>
        <v>0</v>
      </c>
      <c r="AB45" s="227" t="s">
        <v>108</v>
      </c>
    </row>
    <row r="46" spans="1:30" ht="13">
      <c r="A46" s="76"/>
      <c r="D46" s="57" t="s">
        <v>113</v>
      </c>
      <c r="E46" s="2" t="s">
        <v>124</v>
      </c>
      <c r="F46" s="56" t="str">
        <f>IF(E46="/////////////////////","",3)</f>
        <v/>
      </c>
      <c r="G46" s="183" t="s">
        <v>123</v>
      </c>
      <c r="H46" s="56" t="str">
        <f>IF(G46="/////////////////////","",3)</f>
        <v/>
      </c>
      <c r="I46" s="183" t="s">
        <v>123</v>
      </c>
      <c r="J46" s="56" t="str">
        <f>IF(I46="/////////////////////","",3)</f>
        <v/>
      </c>
      <c r="Q46" s="48"/>
      <c r="R46" s="48"/>
      <c r="S46" s="48"/>
      <c r="T46" s="6"/>
      <c r="U46" s="178"/>
      <c r="V46" s="178"/>
      <c r="W46" s="83"/>
      <c r="X46" s="83"/>
      <c r="Z46" s="76"/>
      <c r="AA46" s="226">
        <f>IF(B42&gt;$K$7,0,O45)</f>
        <v>0</v>
      </c>
      <c r="AC46" s="227">
        <f>IF(B42&gt;$K$7,0,IF(OR(N43=0,N44=0),1,0))</f>
        <v>0</v>
      </c>
      <c r="AD46" s="7" t="s">
        <v>83</v>
      </c>
    </row>
    <row r="47" spans="1:30" ht="13">
      <c r="A47" s="76"/>
      <c r="D47" s="57" t="s">
        <v>114</v>
      </c>
      <c r="E47" s="2" t="s">
        <v>124</v>
      </c>
      <c r="F47" s="56" t="str">
        <f>IF(E47="/////////////////////","",3)</f>
        <v/>
      </c>
      <c r="G47" s="183" t="s">
        <v>123</v>
      </c>
      <c r="H47" s="56" t="str">
        <f>IF(G47="/////////////////////","",3)</f>
        <v/>
      </c>
      <c r="I47" s="183" t="s">
        <v>123</v>
      </c>
      <c r="J47" s="56" t="str">
        <f>IF(I47="/////////////////////","",3)</f>
        <v/>
      </c>
      <c r="M47" s="178"/>
      <c r="N47" s="179"/>
      <c r="Q47" s="48"/>
      <c r="R47" s="48"/>
      <c r="S47" s="48"/>
      <c r="T47" s="6"/>
      <c r="U47" s="178"/>
      <c r="V47" s="178"/>
      <c r="W47" s="83"/>
      <c r="X47" s="83"/>
      <c r="Z47" s="76"/>
      <c r="AD47" s="7">
        <f>IF(B42&gt;$K$7,0,W48)</f>
        <v>0</v>
      </c>
    </row>
    <row r="48" spans="1:30" ht="14" thickBot="1">
      <c r="A48" s="76"/>
      <c r="D48" s="58" t="s">
        <v>115</v>
      </c>
      <c r="E48" s="2" t="s">
        <v>124</v>
      </c>
      <c r="F48" s="56" t="str">
        <f>IF(E48="/////////////////////","",3)</f>
        <v/>
      </c>
      <c r="G48" s="183" t="s">
        <v>123</v>
      </c>
      <c r="H48" s="56" t="str">
        <f>IF(G48="/////////////////////","",3)</f>
        <v/>
      </c>
      <c r="I48" s="183" t="s">
        <v>123</v>
      </c>
      <c r="J48" s="56" t="str">
        <f>IF(I48="/////////////////////","",3)</f>
        <v/>
      </c>
      <c r="M48" s="178"/>
      <c r="N48" s="179"/>
      <c r="Q48" s="48"/>
      <c r="R48" s="48"/>
      <c r="S48" s="48"/>
      <c r="T48" s="6"/>
      <c r="U48" s="178"/>
      <c r="V48" s="178"/>
      <c r="W48" s="83"/>
      <c r="X48" s="83"/>
      <c r="Z48" s="76"/>
      <c r="AA48" s="226">
        <f>IF(B42&gt;$K$7,0,M49)</f>
        <v>0</v>
      </c>
      <c r="AB48" s="227" t="s">
        <v>109</v>
      </c>
      <c r="AD48" s="7">
        <f>IF(B42&gt;$K$7,0,Q45)</f>
        <v>0</v>
      </c>
    </row>
    <row r="49" spans="1:30" ht="14" thickBot="1">
      <c r="A49" s="76"/>
      <c r="D49" s="59" t="s">
        <v>116</v>
      </c>
      <c r="E49" s="61">
        <f>IF(OR(E44="R",E44="r"),4,IF(OR(E44="W",E44="w"),3,0))+IF(OR(E45="R",E45="r"),4,IF(OR(E45="W",E45="w"),3,0))+IF(OR(E46="R",E46="r"),4,IF(OR(E46="W",E46="w"),3,0))+IF(OR(E47="R",E47="r"),4,IF(OR(E47="W",E47="w"),3,0))+IF(OR(E48="R",E48="r"),4,IF(OR(E48="W",E48="w"),3,0))</f>
        <v>0</v>
      </c>
      <c r="F49" s="61">
        <f>SUM(F44:F48)</f>
        <v>0</v>
      </c>
      <c r="G49" s="61">
        <f>IF(OR(G44="R",G44="r"),4,IF(OR(G44="W",G44="w"),3,0))+IF(OR(G45="R",G45="r"),4,IF(OR(G45="W",G45="w"),3,0))+IF(OR(G46="R",G46="r"),4,IF(OR(G46="W",G46="w"),3,0))+IF(OR(G47="R",G47="r"),4,IF(OR(G47="W",G47="w"),3,0))+IF(OR(G48="R",G48="r"),4,IF(OR(G48="W",G48="w"),3,0))</f>
        <v>0</v>
      </c>
      <c r="H49" s="61">
        <f>SUM(H44:H48)</f>
        <v>0</v>
      </c>
      <c r="I49" s="61">
        <f>IF(OR(I44="R",I44="r"),4,IF(OR(I44="W",I44="w"),3,0))+IF(OR(I45="R",I45="r"),4,IF(OR(I45="W",I45="w"),3,0))+IF(OR(I46="R",I46="r"),4,IF(OR(I46="W",I46="w"),3,0))+IF(OR(I47="R",I47="r"),4,IF(OR(I47="W",I47="w"),3,0))+IF(OR(I48="R",I48="r"),4,IF(OR(I48="W",I48="w"),3,0))</f>
        <v>0</v>
      </c>
      <c r="J49" s="61">
        <f>SUM(J44:J48)</f>
        <v>0</v>
      </c>
      <c r="M49" s="178"/>
      <c r="N49" s="179"/>
      <c r="Q49" s="48"/>
      <c r="R49" s="48"/>
      <c r="S49" s="48"/>
      <c r="T49" s="6"/>
      <c r="U49" s="6"/>
      <c r="Z49" s="76"/>
      <c r="AA49" s="226">
        <f>IF(B42&gt;$K$7,0,N49)</f>
        <v>0</v>
      </c>
    </row>
    <row r="50" spans="1:30">
      <c r="A50" s="7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49"/>
      <c r="O50" s="41"/>
      <c r="P50" s="41"/>
      <c r="Q50" s="42"/>
      <c r="R50" s="41"/>
      <c r="S50" s="41"/>
      <c r="T50" s="41"/>
      <c r="U50" s="41"/>
      <c r="V50" s="42"/>
      <c r="W50" s="76"/>
      <c r="X50" s="76"/>
      <c r="Y50" s="76"/>
      <c r="Z50" s="76"/>
    </row>
    <row r="51" spans="1:30" ht="18" thickBot="1">
      <c r="A51" s="193"/>
      <c r="B51" s="214" t="s">
        <v>82</v>
      </c>
      <c r="C51" s="43" t="s">
        <v>119</v>
      </c>
      <c r="D51" s="37"/>
      <c r="E51" s="174" t="s">
        <v>128</v>
      </c>
      <c r="F51" s="175"/>
      <c r="G51" s="175"/>
      <c r="H51" s="175"/>
      <c r="I51" s="175"/>
      <c r="J51" s="175"/>
      <c r="K51" s="7" t="s">
        <v>119</v>
      </c>
      <c r="L51" s="44"/>
      <c r="M51" s="14"/>
      <c r="N51" s="150"/>
      <c r="O51" s="7" t="s">
        <v>119</v>
      </c>
      <c r="P51" s="7"/>
      <c r="Q51" s="45" t="s">
        <v>105</v>
      </c>
      <c r="R51" s="46"/>
      <c r="S51" s="46"/>
      <c r="T51" s="6"/>
      <c r="U51" s="6"/>
      <c r="V51" s="47"/>
      <c r="W51" s="75"/>
      <c r="X51" s="75"/>
      <c r="Y51" s="75"/>
      <c r="Z51" s="193"/>
    </row>
    <row r="52" spans="1:30" ht="18" thickBot="1">
      <c r="A52" s="76"/>
      <c r="B52" s="215">
        <v>3</v>
      </c>
      <c r="D52" s="37"/>
      <c r="E52" s="132" t="s">
        <v>18</v>
      </c>
      <c r="F52" s="133"/>
      <c r="G52" s="132" t="s">
        <v>19</v>
      </c>
      <c r="H52" s="133"/>
      <c r="I52" s="132" t="s">
        <v>16</v>
      </c>
      <c r="J52" s="133"/>
      <c r="L52" s="37"/>
      <c r="M52" s="119" t="s">
        <v>48</v>
      </c>
      <c r="N52" s="151" t="s">
        <v>35</v>
      </c>
      <c r="O52" s="118" t="s">
        <v>117</v>
      </c>
      <c r="Q52" s="48"/>
      <c r="R52" s="48"/>
      <c r="S52" s="48"/>
      <c r="T52" s="6"/>
      <c r="U52" s="6"/>
      <c r="V52" s="47"/>
      <c r="W52" s="75"/>
      <c r="X52" s="75"/>
      <c r="Z52" s="76"/>
      <c r="AA52" s="226">
        <f>IF(B52&gt;$K$7,0,E59+G59+I59)</f>
        <v>0</v>
      </c>
      <c r="AB52" s="227" t="s">
        <v>107</v>
      </c>
    </row>
    <row r="53" spans="1:30" ht="14" thickBot="1">
      <c r="A53" s="76"/>
      <c r="B53" s="223" t="s">
        <v>86</v>
      </c>
      <c r="D53" s="49"/>
      <c r="E53" s="52" t="s">
        <v>2</v>
      </c>
      <c r="F53" s="53" t="s">
        <v>25</v>
      </c>
      <c r="G53" s="52" t="s">
        <v>2</v>
      </c>
      <c r="H53" s="53" t="s">
        <v>25</v>
      </c>
      <c r="I53" s="52" t="s">
        <v>2</v>
      </c>
      <c r="J53" s="53" t="s">
        <v>25</v>
      </c>
      <c r="L53" s="120" t="s">
        <v>37</v>
      </c>
      <c r="M53" s="127" t="s">
        <v>51</v>
      </c>
      <c r="N53" s="155"/>
      <c r="O53" s="126">
        <v>10</v>
      </c>
      <c r="Q53" s="100" t="s">
        <v>76</v>
      </c>
      <c r="R53" s="100"/>
      <c r="S53" s="100"/>
      <c r="T53" s="6"/>
      <c r="U53" s="62"/>
      <c r="V53" s="63" t="s">
        <v>75</v>
      </c>
      <c r="W53" s="77"/>
      <c r="X53" s="78"/>
      <c r="Z53" s="76"/>
      <c r="AA53" s="226">
        <f>IF(B52&gt;$K$7,0,F59+H59+J59)</f>
        <v>0</v>
      </c>
    </row>
    <row r="54" spans="1:30" ht="14" thickBot="1">
      <c r="A54" s="76"/>
      <c r="D54" s="55" t="s">
        <v>111</v>
      </c>
      <c r="E54" s="2" t="s">
        <v>124</v>
      </c>
      <c r="F54" s="56" t="str">
        <f>IF(E54="/////////////////////","",3)</f>
        <v/>
      </c>
      <c r="G54" s="2" t="s">
        <v>124</v>
      </c>
      <c r="H54" s="56" t="str">
        <f>IF(G54="/////////////////////","",3)</f>
        <v/>
      </c>
      <c r="I54" s="2" t="s">
        <v>124</v>
      </c>
      <c r="J54" s="56" t="str">
        <f>IF(I54="/////////////////////","",3)</f>
        <v/>
      </c>
      <c r="L54" s="120" t="s">
        <v>36</v>
      </c>
      <c r="M54" s="129" t="s">
        <v>50</v>
      </c>
      <c r="N54" s="180">
        <v>1E-4</v>
      </c>
      <c r="O54" s="128"/>
      <c r="Q54" s="100" t="s">
        <v>67</v>
      </c>
      <c r="R54" s="100"/>
      <c r="S54" s="100"/>
      <c r="T54" s="6"/>
      <c r="U54" s="64"/>
      <c r="V54" s="65" t="s">
        <v>94</v>
      </c>
      <c r="W54" s="79"/>
      <c r="X54" s="80"/>
      <c r="Z54" s="76"/>
      <c r="AD54" s="233"/>
    </row>
    <row r="55" spans="1:30" ht="14" thickBot="1">
      <c r="A55" s="76"/>
      <c r="D55" s="57" t="s">
        <v>112</v>
      </c>
      <c r="E55" s="2" t="s">
        <v>124</v>
      </c>
      <c r="F55" s="56" t="str">
        <f>IF(E55="/////////////////////","",3)</f>
        <v/>
      </c>
      <c r="G55" s="2" t="s">
        <v>124</v>
      </c>
      <c r="H55" s="56" t="str">
        <f>IF(G55="/////////////////////","",3)</f>
        <v/>
      </c>
      <c r="I55" s="2" t="s">
        <v>124</v>
      </c>
      <c r="J55" s="56" t="str">
        <f>IF(I55="/////////////////////","",3)</f>
        <v/>
      </c>
      <c r="L55" s="117"/>
      <c r="M55" s="125" t="s">
        <v>34</v>
      </c>
      <c r="N55" s="152">
        <f>N53+N54</f>
        <v>1E-4</v>
      </c>
      <c r="O55" s="118">
        <f>O53+O54</f>
        <v>10</v>
      </c>
      <c r="Q55" s="101">
        <v>200</v>
      </c>
      <c r="R55" s="48" t="s">
        <v>81</v>
      </c>
      <c r="S55" s="48"/>
      <c r="T55" s="6"/>
      <c r="U55" s="66"/>
      <c r="V55" s="67" t="s">
        <v>129</v>
      </c>
      <c r="W55" s="81"/>
      <c r="X55" s="82"/>
      <c r="Z55" s="76"/>
      <c r="AA55" s="226">
        <f>IF(B52&gt;$K$7,0,N55)</f>
        <v>0</v>
      </c>
      <c r="AB55" s="227" t="s">
        <v>108</v>
      </c>
      <c r="AD55" s="233"/>
    </row>
    <row r="56" spans="1:30" ht="13" thickBot="1">
      <c r="A56" s="76"/>
      <c r="D56" s="57" t="s">
        <v>113</v>
      </c>
      <c r="E56" s="2" t="s">
        <v>124</v>
      </c>
      <c r="F56" s="56" t="str">
        <f>IF(E56="/////////////////////","",3)</f>
        <v/>
      </c>
      <c r="G56" s="2" t="s">
        <v>124</v>
      </c>
      <c r="H56" s="56" t="str">
        <f>IF(G56="/////////////////////","",3)</f>
        <v/>
      </c>
      <c r="I56" s="2" t="s">
        <v>124</v>
      </c>
      <c r="J56" s="56" t="str">
        <f>IF(I56="/////////////////////","",3)</f>
        <v/>
      </c>
      <c r="Q56" s="48"/>
      <c r="R56" s="48"/>
      <c r="S56" s="48"/>
      <c r="T56" s="6"/>
      <c r="U56" s="66"/>
      <c r="V56" s="67" t="s">
        <v>127</v>
      </c>
      <c r="W56" s="84"/>
      <c r="X56" s="82"/>
      <c r="Z56" s="76"/>
      <c r="AA56" s="226">
        <f>IF(B52&gt;$K$7,0,O55)</f>
        <v>0</v>
      </c>
      <c r="AC56" s="227">
        <f>IF(B52&gt;$K$7,0,IF(OR(N53=0,N54=0),1,0))</f>
        <v>0</v>
      </c>
      <c r="AD56" s="7" t="s">
        <v>83</v>
      </c>
    </row>
    <row r="57" spans="1:30" ht="13" thickBot="1">
      <c r="A57" s="76"/>
      <c r="D57" s="57" t="s">
        <v>114</v>
      </c>
      <c r="E57" s="2" t="s">
        <v>124</v>
      </c>
      <c r="F57" s="56" t="str">
        <f>IF(E57="/////////////////////","",3)</f>
        <v/>
      </c>
      <c r="G57" s="2" t="s">
        <v>124</v>
      </c>
      <c r="H57" s="56" t="str">
        <f>IF(G57="/////////////////////","",3)</f>
        <v/>
      </c>
      <c r="I57" s="2" t="s">
        <v>124</v>
      </c>
      <c r="J57" s="56" t="str">
        <f>IF(I57="/////////////////////","",3)</f>
        <v/>
      </c>
      <c r="M57" s="68" t="s">
        <v>77</v>
      </c>
      <c r="N57" s="156"/>
      <c r="Q57" s="48"/>
      <c r="R57" s="48"/>
      <c r="S57" s="48"/>
      <c r="T57" s="6"/>
      <c r="U57" s="70"/>
      <c r="V57" s="71" t="s">
        <v>130</v>
      </c>
      <c r="W57" s="85">
        <f>W54+W55+W56</f>
        <v>0</v>
      </c>
      <c r="X57" s="86"/>
      <c r="Z57" s="76"/>
      <c r="AD57" s="7">
        <f>IF(B52&gt;$K$7,0,W57)</f>
        <v>0</v>
      </c>
    </row>
    <row r="58" spans="1:30" ht="13" thickBot="1">
      <c r="A58" s="76"/>
      <c r="D58" s="58" t="s">
        <v>115</v>
      </c>
      <c r="E58" s="2" t="s">
        <v>124</v>
      </c>
      <c r="F58" s="56" t="str">
        <f>IF(E58="/////////////////////","",3)</f>
        <v/>
      </c>
      <c r="G58" s="2" t="s">
        <v>124</v>
      </c>
      <c r="H58" s="56" t="str">
        <f>IF(G58="/////////////////////","",3)</f>
        <v/>
      </c>
      <c r="I58" s="2" t="s">
        <v>124</v>
      </c>
      <c r="J58" s="56" t="str">
        <f>IF(I58="/////////////////////","",3)</f>
        <v/>
      </c>
      <c r="M58" s="69" t="s">
        <v>118</v>
      </c>
      <c r="N58" s="157" t="s">
        <v>117</v>
      </c>
      <c r="Q58" s="48"/>
      <c r="R58" s="48"/>
      <c r="S58" s="48"/>
      <c r="T58" s="6"/>
      <c r="U58" s="212"/>
      <c r="V58" s="117"/>
      <c r="W58" s="211"/>
      <c r="X58" s="213"/>
      <c r="Z58" s="76"/>
      <c r="AA58" s="226">
        <f>IF(B52&gt;$K$7,0,M59)</f>
        <v>0</v>
      </c>
      <c r="AB58" s="227" t="s">
        <v>109</v>
      </c>
      <c r="AD58" s="7">
        <f>IF(B52&gt;$K$7,0,Q55)</f>
        <v>0</v>
      </c>
    </row>
    <row r="59" spans="1:30" ht="13" thickBot="1">
      <c r="A59" s="76"/>
      <c r="D59" s="59" t="s">
        <v>116</v>
      </c>
      <c r="E59" s="61">
        <f>IF(OR(E54="R",E54="r"),4,IF(OR(E54="W",E54="w"),3,0))+IF(OR(E55="R",E55="r"),4,IF(OR(E55="W",E55="w"),3,0))+IF(OR(E56="R",E56="r"),4,IF(OR(E56="W",E56="w"),3,0))+IF(OR(E57="R",E57="r"),4,IF(OR(E57="W",E57="w"),3,0))+IF(OR(E58="R",E58="r"),4,IF(OR(E58="W",E58="w"),3,0))</f>
        <v>0</v>
      </c>
      <c r="F59" s="61">
        <f>SUM(F54:F58)</f>
        <v>0</v>
      </c>
      <c r="G59" s="61">
        <f>IF(OR(G54="R",G54="r"),4,IF(OR(G54="W",G54="w"),3,0))+IF(OR(G55="R",G55="r"),4,IF(OR(G55="W",G55="w"),3,0))+IF(OR(G56="R",G56="r"),4,IF(OR(G56="W",G56="w"),3,0))+IF(OR(G57="R",G57="r"),4,IF(OR(G57="W",G57="w"),3,0))+IF(OR(G58="R",G58="r"),4,IF(OR(G58="W",G58="w"),3,0))</f>
        <v>0</v>
      </c>
      <c r="H59" s="61">
        <f>SUM(H54:H58)</f>
        <v>0</v>
      </c>
      <c r="I59" s="61">
        <f>IF(OR(I54="R",I54="r"),4,IF(OR(I54="W",I54="w"),3,0))+IF(OR(I55="R",I55="r"),4,IF(OR(I55="W",I55="w"),3,0))+IF(OR(I56="R",I56="r"),4,IF(OR(I56="W",I56="w"),3,0))+IF(OR(I57="R",I57="r"),4,IF(OR(I57="W",I57="w"),3,0))+IF(OR(I58="R",I58="r"),4,IF(OR(I58="W",I58="w"),3,0))</f>
        <v>0</v>
      </c>
      <c r="J59" s="61">
        <f>SUM(J54:J58)</f>
        <v>0</v>
      </c>
      <c r="M59" s="72"/>
      <c r="N59" s="157">
        <v>30</v>
      </c>
      <c r="Q59" s="48"/>
      <c r="R59" s="48"/>
      <c r="S59" s="48"/>
      <c r="T59" s="6"/>
      <c r="U59" s="212"/>
      <c r="V59" s="49"/>
      <c r="W59" s="213"/>
      <c r="X59" s="213"/>
      <c r="Z59" s="76"/>
      <c r="AA59" s="226">
        <f>IF(B52&gt;$K$7,0,N59)</f>
        <v>0</v>
      </c>
    </row>
    <row r="60" spans="1:30">
      <c r="A60" s="76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149"/>
      <c r="O60" s="41"/>
      <c r="P60" s="41"/>
      <c r="Q60" s="42"/>
      <c r="R60" s="41"/>
      <c r="S60" s="41"/>
      <c r="T60" s="41"/>
      <c r="U60" s="197"/>
      <c r="V60" s="42"/>
      <c r="W60" s="76"/>
      <c r="X60" s="76"/>
      <c r="Y60" s="76"/>
      <c r="Z60" s="76"/>
    </row>
    <row r="61" spans="1:30" ht="18" thickBot="1">
      <c r="A61" s="193"/>
      <c r="B61" s="214" t="s">
        <v>82</v>
      </c>
      <c r="C61" s="43" t="s">
        <v>119</v>
      </c>
      <c r="D61" s="37"/>
      <c r="E61" s="174" t="s">
        <v>128</v>
      </c>
      <c r="F61" s="175"/>
      <c r="G61" s="175"/>
      <c r="H61" s="175"/>
      <c r="I61" s="175"/>
      <c r="J61" s="175"/>
      <c r="K61" s="7" t="s">
        <v>119</v>
      </c>
      <c r="L61" s="44"/>
      <c r="M61" s="14"/>
      <c r="N61" s="150"/>
      <c r="O61" s="7" t="s">
        <v>119</v>
      </c>
      <c r="P61" s="7"/>
      <c r="Q61" s="45" t="s">
        <v>105</v>
      </c>
      <c r="R61" s="46"/>
      <c r="S61" s="46"/>
      <c r="T61" s="6"/>
      <c r="U61" s="37"/>
      <c r="V61" s="37"/>
      <c r="W61" s="192"/>
      <c r="X61" s="192"/>
      <c r="Y61" s="75"/>
      <c r="Z61" s="193"/>
      <c r="AA61" s="228"/>
      <c r="AB61" s="229"/>
      <c r="AC61" s="229"/>
    </row>
    <row r="62" spans="1:30" ht="14" thickBot="1">
      <c r="A62" s="76"/>
      <c r="B62" s="215">
        <v>4</v>
      </c>
      <c r="D62" s="37"/>
      <c r="E62" s="132" t="s">
        <v>18</v>
      </c>
      <c r="F62" s="133"/>
      <c r="G62" s="132" t="s">
        <v>19</v>
      </c>
      <c r="H62" s="133"/>
      <c r="I62" s="132" t="s">
        <v>16</v>
      </c>
      <c r="J62" s="133"/>
      <c r="L62" s="37"/>
      <c r="M62" s="119" t="s">
        <v>53</v>
      </c>
      <c r="N62" s="151" t="s">
        <v>35</v>
      </c>
      <c r="O62" s="118" t="s">
        <v>117</v>
      </c>
      <c r="Q62" s="48"/>
      <c r="R62" s="48"/>
      <c r="S62" s="48"/>
      <c r="T62" s="6"/>
      <c r="U62" s="6"/>
      <c r="Z62" s="76"/>
      <c r="AA62" s="226">
        <f>IF(B62&gt;$K$7,0,E69+G69+I69)</f>
        <v>0</v>
      </c>
      <c r="AB62" s="227" t="s">
        <v>107</v>
      </c>
    </row>
    <row r="63" spans="1:30" ht="14" thickBot="1">
      <c r="A63" s="76"/>
      <c r="B63" s="223" t="s">
        <v>87</v>
      </c>
      <c r="D63" s="49"/>
      <c r="E63" s="52" t="s">
        <v>2</v>
      </c>
      <c r="F63" s="53" t="s">
        <v>25</v>
      </c>
      <c r="G63" s="130" t="s">
        <v>27</v>
      </c>
      <c r="H63" s="131"/>
      <c r="I63" s="52" t="s">
        <v>2</v>
      </c>
      <c r="J63" s="53" t="s">
        <v>25</v>
      </c>
      <c r="L63" s="120" t="s">
        <v>37</v>
      </c>
      <c r="M63" s="127" t="s">
        <v>54</v>
      </c>
      <c r="N63" s="154"/>
      <c r="O63" s="126">
        <v>10</v>
      </c>
      <c r="Q63" s="54"/>
      <c r="R63" s="54"/>
      <c r="S63" s="54"/>
      <c r="T63" s="6"/>
      <c r="U63" s="6"/>
      <c r="Z63" s="76"/>
      <c r="AA63" s="226">
        <f>IF(B62&gt;$K$7,0,F69+H69+J69)</f>
        <v>0</v>
      </c>
      <c r="AD63" s="233"/>
    </row>
    <row r="64" spans="1:30" ht="14" thickBot="1">
      <c r="A64" s="76"/>
      <c r="D64" s="55" t="s">
        <v>111</v>
      </c>
      <c r="E64" s="2" t="s">
        <v>124</v>
      </c>
      <c r="F64" s="56" t="str">
        <f>IF(E64="/////////////////////","",3)</f>
        <v/>
      </c>
      <c r="G64" s="135"/>
      <c r="H64" s="136"/>
      <c r="I64" s="2" t="s">
        <v>124</v>
      </c>
      <c r="J64" s="56" t="str">
        <f>IF(I64="/////////////////////","",3)</f>
        <v/>
      </c>
      <c r="L64" s="120" t="s">
        <v>36</v>
      </c>
      <c r="M64" s="122" t="s">
        <v>55</v>
      </c>
      <c r="N64" s="182"/>
      <c r="O64" s="124">
        <v>5</v>
      </c>
      <c r="Q64" s="54"/>
      <c r="R64" s="54"/>
      <c r="S64" s="54"/>
      <c r="T64" s="6"/>
      <c r="Z64" s="76"/>
      <c r="AD64" s="233"/>
    </row>
    <row r="65" spans="1:30" ht="14" thickBot="1">
      <c r="A65" s="76"/>
      <c r="D65" s="57" t="s">
        <v>112</v>
      </c>
      <c r="E65" s="2" t="s">
        <v>124</v>
      </c>
      <c r="F65" s="56" t="str">
        <f>IF(E65="/////////////////////","",3)</f>
        <v/>
      </c>
      <c r="G65" s="137"/>
      <c r="H65" s="138"/>
      <c r="I65" s="2" t="s">
        <v>124</v>
      </c>
      <c r="J65" s="56" t="str">
        <f>IF(I65="/////////////////////","",3)</f>
        <v/>
      </c>
      <c r="L65" s="117"/>
      <c r="M65" s="125" t="s">
        <v>34</v>
      </c>
      <c r="N65" s="152">
        <f>N63+N64</f>
        <v>0</v>
      </c>
      <c r="O65" s="118">
        <f>O63+O64</f>
        <v>15</v>
      </c>
      <c r="Q65" s="54"/>
      <c r="R65" s="54"/>
      <c r="S65" s="54"/>
      <c r="T65" s="6"/>
      <c r="Z65" s="76"/>
      <c r="AA65" s="226">
        <f>IF(B62&gt;$K$7,0,N65)</f>
        <v>0</v>
      </c>
      <c r="AB65" s="227" t="s">
        <v>108</v>
      </c>
      <c r="AD65" s="233"/>
    </row>
    <row r="66" spans="1:30">
      <c r="A66" s="76"/>
      <c r="D66" s="57" t="s">
        <v>113</v>
      </c>
      <c r="E66" s="2" t="s">
        <v>124</v>
      </c>
      <c r="F66" s="56" t="str">
        <f>IF(E66="/////////////////////","",3)</f>
        <v/>
      </c>
      <c r="G66" s="137"/>
      <c r="H66" s="138"/>
      <c r="I66" s="2" t="s">
        <v>124</v>
      </c>
      <c r="J66" s="56" t="str">
        <f>IF(I66="/////////////////////","",3)</f>
        <v/>
      </c>
      <c r="Q66" s="54"/>
      <c r="R66" s="54"/>
      <c r="S66" s="54"/>
      <c r="T66" s="6"/>
      <c r="Z66" s="76"/>
      <c r="AA66" s="226">
        <f>IF(B62&gt;$K$7,0,O65)</f>
        <v>0</v>
      </c>
      <c r="AC66" s="227">
        <f>IF(B62&gt;$K$7,0,IF(OR(N63=0,N64=0),1,0))</f>
        <v>0</v>
      </c>
      <c r="AD66" s="7" t="s">
        <v>83</v>
      </c>
    </row>
    <row r="67" spans="1:30">
      <c r="A67" s="76"/>
      <c r="D67" s="57" t="s">
        <v>114</v>
      </c>
      <c r="E67" s="2" t="s">
        <v>124</v>
      </c>
      <c r="F67" s="56" t="str">
        <f>IF(E67="/////////////////////","",3)</f>
        <v/>
      </c>
      <c r="G67" s="137"/>
      <c r="H67" s="138"/>
      <c r="I67" s="2" t="s">
        <v>124</v>
      </c>
      <c r="J67" s="56" t="str">
        <f>IF(I67="/////////////////////","",3)</f>
        <v/>
      </c>
      <c r="M67" s="6"/>
      <c r="N67" s="153"/>
      <c r="Q67" s="48"/>
      <c r="R67" s="48"/>
      <c r="S67" s="48"/>
      <c r="T67" s="6"/>
      <c r="Z67" s="76"/>
      <c r="AD67" s="7">
        <f>IF(B62&gt;$K$7,0,W67)</f>
        <v>0</v>
      </c>
    </row>
    <row r="68" spans="1:30" ht="13" thickBot="1">
      <c r="A68" s="76"/>
      <c r="D68" s="58" t="s">
        <v>115</v>
      </c>
      <c r="E68" s="2" t="s">
        <v>124</v>
      </c>
      <c r="F68" s="56" t="str">
        <f>IF(E68="/////////////////////","",3)</f>
        <v/>
      </c>
      <c r="G68" s="137"/>
      <c r="H68" s="138"/>
      <c r="I68" s="2" t="s">
        <v>124</v>
      </c>
      <c r="J68" s="56" t="str">
        <f>IF(I68="/////////////////////","",3)</f>
        <v/>
      </c>
      <c r="M68" s="6"/>
      <c r="N68" s="153"/>
      <c r="Q68" s="48"/>
      <c r="R68" s="48"/>
      <c r="S68" s="48"/>
      <c r="T68" s="6"/>
      <c r="Z68" s="76"/>
      <c r="AA68" s="226">
        <f>IF(B62&gt;$K$7,0,M69)</f>
        <v>0</v>
      </c>
      <c r="AB68" s="227" t="s">
        <v>109</v>
      </c>
      <c r="AD68" s="7">
        <f>IF(B62&gt;$K$7,0,Q65)</f>
        <v>0</v>
      </c>
    </row>
    <row r="69" spans="1:30" ht="13" thickBot="1">
      <c r="A69" s="76"/>
      <c r="D69" s="59" t="s">
        <v>116</v>
      </c>
      <c r="E69" s="61">
        <f>IF(OR(E64="R",E64="r"),4,IF(OR(E64="W",E64="w"),3,0))+IF(OR(E65="R",E65="r"),4,IF(OR(E65="W",E65="w"),3,0))+IF(OR(E66="R",E66="r"),4,IF(OR(E66="W",E66="w"),3,0))+IF(OR(E67="R",E67="r"),4,IF(OR(E67="W",E67="w"),3,0))+IF(OR(E68="R",E68="r"),4,IF(OR(E68="W",E68="w"),3,0))</f>
        <v>0</v>
      </c>
      <c r="F69" s="61">
        <f>SUM(F64:F68)</f>
        <v>0</v>
      </c>
      <c r="G69" s="60"/>
      <c r="H69" s="51"/>
      <c r="I69" s="61">
        <f>IF(OR(I64="R",I64="r"),4,IF(OR(I64="W",I64="w"),3,0))+IF(OR(I65="R",I65="r"),4,IF(OR(I65="W",I65="w"),3,0))+IF(OR(I66="R",I66="r"),4,IF(OR(I66="W",I66="w"),3,0))+IF(OR(I67="R",I67="r"),4,IF(OR(I67="W",I67="w"),3,0))+IF(OR(I68="R",I68="r"),4,IF(OR(I68="W",I68="w"),3,0))</f>
        <v>0</v>
      </c>
      <c r="J69" s="61">
        <f>SUM(J64:J68)</f>
        <v>0</v>
      </c>
      <c r="M69" s="6"/>
      <c r="N69" s="153"/>
      <c r="Q69" s="48"/>
      <c r="R69" s="48"/>
      <c r="S69" s="48"/>
      <c r="T69" s="6"/>
      <c r="U69" s="6"/>
      <c r="Z69" s="76"/>
      <c r="AA69" s="226">
        <f>IF(B62&gt;$K$7,0,N69)</f>
        <v>0</v>
      </c>
    </row>
    <row r="70" spans="1:30">
      <c r="A70" s="76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149"/>
      <c r="O70" s="41"/>
      <c r="P70" s="41"/>
      <c r="Q70" s="42"/>
      <c r="R70" s="41"/>
      <c r="S70" s="41"/>
      <c r="T70" s="41"/>
      <c r="U70" s="41"/>
      <c r="V70" s="42"/>
      <c r="W70" s="76"/>
      <c r="X70" s="76"/>
      <c r="Y70" s="76"/>
      <c r="Z70" s="76"/>
    </row>
    <row r="71" spans="1:30" ht="18" thickBot="1">
      <c r="A71" s="193"/>
      <c r="B71" s="214" t="s">
        <v>82</v>
      </c>
      <c r="C71" s="43" t="s">
        <v>119</v>
      </c>
      <c r="D71" s="37"/>
      <c r="E71" s="174" t="s">
        <v>128</v>
      </c>
      <c r="F71" s="175"/>
      <c r="G71" s="175"/>
      <c r="H71" s="175"/>
      <c r="I71" s="175"/>
      <c r="J71" s="175"/>
      <c r="K71" s="7" t="s">
        <v>119</v>
      </c>
      <c r="L71" s="44"/>
      <c r="M71" s="14"/>
      <c r="N71" s="150"/>
      <c r="O71" s="7" t="s">
        <v>119</v>
      </c>
      <c r="P71" s="7"/>
      <c r="Q71" s="45" t="s">
        <v>105</v>
      </c>
      <c r="R71" s="46"/>
      <c r="S71" s="46"/>
      <c r="T71" s="6"/>
      <c r="U71" s="6"/>
      <c r="V71" s="47"/>
      <c r="W71" s="75"/>
      <c r="X71" s="75"/>
      <c r="Y71" s="75"/>
      <c r="Z71" s="193"/>
    </row>
    <row r="72" spans="1:30" ht="14" thickBot="1">
      <c r="A72" s="76"/>
      <c r="B72" s="215">
        <v>5</v>
      </c>
      <c r="D72" s="37"/>
      <c r="E72" s="132" t="s">
        <v>18</v>
      </c>
      <c r="F72" s="133"/>
      <c r="G72" s="132" t="s">
        <v>19</v>
      </c>
      <c r="H72" s="133"/>
      <c r="I72" s="132" t="s">
        <v>16</v>
      </c>
      <c r="J72" s="133"/>
      <c r="L72" s="37"/>
      <c r="M72" s="119" t="s">
        <v>56</v>
      </c>
      <c r="N72" s="151" t="s">
        <v>35</v>
      </c>
      <c r="O72" s="118" t="s">
        <v>117</v>
      </c>
      <c r="Q72" s="48"/>
      <c r="R72" s="48"/>
      <c r="S72" s="48"/>
      <c r="T72" s="6"/>
      <c r="U72" s="178"/>
      <c r="V72" s="178"/>
      <c r="W72" s="83"/>
      <c r="X72" s="83"/>
      <c r="Z72" s="76"/>
      <c r="AA72" s="226">
        <f>IF(B72&gt;$K$7,0,E79+G79+I79)</f>
        <v>0</v>
      </c>
      <c r="AB72" s="227" t="s">
        <v>107</v>
      </c>
    </row>
    <row r="73" spans="1:30" ht="14" thickBot="1">
      <c r="A73" s="76"/>
      <c r="B73" s="223" t="s">
        <v>88</v>
      </c>
      <c r="D73" s="49"/>
      <c r="E73" s="52" t="s">
        <v>2</v>
      </c>
      <c r="F73" s="53" t="s">
        <v>25</v>
      </c>
      <c r="G73" s="52" t="s">
        <v>2</v>
      </c>
      <c r="H73" s="53" t="s">
        <v>25</v>
      </c>
      <c r="I73" s="52" t="s">
        <v>2</v>
      </c>
      <c r="J73" s="53" t="s">
        <v>25</v>
      </c>
      <c r="L73" s="120" t="s">
        <v>37</v>
      </c>
      <c r="M73" s="127" t="s">
        <v>62</v>
      </c>
      <c r="N73" s="154"/>
      <c r="O73" s="126">
        <v>5</v>
      </c>
      <c r="Q73" s="48"/>
      <c r="R73" s="54"/>
      <c r="S73" s="54"/>
      <c r="T73" s="6"/>
      <c r="U73" s="178"/>
      <c r="V73" s="178"/>
      <c r="W73" s="83"/>
      <c r="X73" s="83"/>
      <c r="Z73" s="76"/>
      <c r="AA73" s="226">
        <f>IF(B72&gt;$K$7,0,F79+H79+J79)</f>
        <v>0</v>
      </c>
    </row>
    <row r="74" spans="1:30" ht="14" thickBot="1">
      <c r="A74" s="76"/>
      <c r="D74" s="55" t="s">
        <v>111</v>
      </c>
      <c r="E74" s="2" t="s">
        <v>124</v>
      </c>
      <c r="F74" s="56" t="str">
        <f>IF(E74="/////////////////////","",3)</f>
        <v/>
      </c>
      <c r="G74" s="2" t="s">
        <v>124</v>
      </c>
      <c r="H74" s="56" t="str">
        <f>IF(G74="/////////////////////","",3)</f>
        <v/>
      </c>
      <c r="I74" s="2" t="s">
        <v>124</v>
      </c>
      <c r="J74" s="56" t="str">
        <f>IF(I74="/////////////////////","",3)</f>
        <v/>
      </c>
      <c r="L74" s="120" t="s">
        <v>36</v>
      </c>
      <c r="M74" s="122" t="s">
        <v>63</v>
      </c>
      <c r="N74" s="182"/>
      <c r="O74" s="124">
        <v>5</v>
      </c>
      <c r="Q74" s="48"/>
      <c r="R74" s="48"/>
      <c r="S74" s="48"/>
      <c r="T74" s="6"/>
      <c r="U74" s="178"/>
      <c r="V74" s="178"/>
      <c r="W74" s="83"/>
      <c r="X74" s="83"/>
      <c r="Z74" s="76"/>
    </row>
    <row r="75" spans="1:30" ht="14" thickBot="1">
      <c r="A75" s="76"/>
      <c r="D75" s="57" t="s">
        <v>112</v>
      </c>
      <c r="E75" s="2" t="s">
        <v>124</v>
      </c>
      <c r="F75" s="56" t="str">
        <f>IF(E75="/////////////////////","",3)</f>
        <v/>
      </c>
      <c r="G75" s="2" t="s">
        <v>124</v>
      </c>
      <c r="H75" s="56" t="str">
        <f>IF(G75="/////////////////////","",3)</f>
        <v/>
      </c>
      <c r="I75" s="2" t="s">
        <v>124</v>
      </c>
      <c r="J75" s="56" t="str">
        <f>IF(I75="/////////////////////","",3)</f>
        <v/>
      </c>
      <c r="L75" s="117"/>
      <c r="M75" s="125" t="s">
        <v>34</v>
      </c>
      <c r="N75" s="152">
        <f>N73+N74</f>
        <v>0</v>
      </c>
      <c r="O75" s="118">
        <f>O73+O74</f>
        <v>10</v>
      </c>
      <c r="Q75" s="48"/>
      <c r="R75" s="48"/>
      <c r="S75" s="48"/>
      <c r="T75" s="6"/>
      <c r="U75" s="178"/>
      <c r="V75" s="178"/>
      <c r="W75" s="83"/>
      <c r="X75" s="83"/>
      <c r="Z75" s="76"/>
      <c r="AA75" s="226">
        <f>IF(B72&gt;$K$7,0,N75)</f>
        <v>0</v>
      </c>
      <c r="AB75" s="227" t="s">
        <v>108</v>
      </c>
    </row>
    <row r="76" spans="1:30" ht="13">
      <c r="A76" s="76"/>
      <c r="D76" s="57" t="s">
        <v>113</v>
      </c>
      <c r="E76" s="2" t="s">
        <v>124</v>
      </c>
      <c r="F76" s="56" t="str">
        <f>IF(E76="/////////////////////","",3)</f>
        <v/>
      </c>
      <c r="G76" s="2" t="s">
        <v>124</v>
      </c>
      <c r="H76" s="56" t="str">
        <f>IF(G76="/////////////////////","",3)</f>
        <v/>
      </c>
      <c r="I76" s="2" t="s">
        <v>124</v>
      </c>
      <c r="J76" s="56" t="str">
        <f>IF(I76="/////////////////////","",3)</f>
        <v/>
      </c>
      <c r="Q76" s="48"/>
      <c r="R76" s="48"/>
      <c r="S76" s="48"/>
      <c r="T76" s="6"/>
      <c r="U76" s="178"/>
      <c r="V76" s="178"/>
      <c r="W76" s="83"/>
      <c r="X76" s="83"/>
      <c r="Z76" s="76"/>
      <c r="AA76" s="226">
        <f>IF(B72&gt;$K$7,0,O75)</f>
        <v>0</v>
      </c>
      <c r="AC76" s="227">
        <f>IF(B72&gt;$K$7,0,IF(OR(N73=0,N74=0),1,0))</f>
        <v>0</v>
      </c>
      <c r="AD76" s="7" t="s">
        <v>83</v>
      </c>
    </row>
    <row r="77" spans="1:30" ht="13">
      <c r="A77" s="76"/>
      <c r="D77" s="57" t="s">
        <v>114</v>
      </c>
      <c r="E77" s="2" t="s">
        <v>124</v>
      </c>
      <c r="F77" s="56" t="str">
        <f>IF(E77="/////////////////////","",3)</f>
        <v/>
      </c>
      <c r="G77" s="2" t="s">
        <v>124</v>
      </c>
      <c r="H77" s="56" t="str">
        <f>IF(G77="/////////////////////","",3)</f>
        <v/>
      </c>
      <c r="I77" s="2" t="s">
        <v>124</v>
      </c>
      <c r="J77" s="56" t="str">
        <f>IF(I77="/////////////////////","",3)</f>
        <v/>
      </c>
      <c r="M77" s="178"/>
      <c r="N77" s="179"/>
      <c r="Q77" s="48"/>
      <c r="R77" s="48"/>
      <c r="S77" s="48"/>
      <c r="T77" s="6"/>
      <c r="U77" s="178"/>
      <c r="V77" s="178"/>
      <c r="W77" s="83"/>
      <c r="X77" s="83"/>
      <c r="Z77" s="76"/>
      <c r="AD77" s="7">
        <f>IF(B72&gt;$K$7,0,W77)</f>
        <v>0</v>
      </c>
    </row>
    <row r="78" spans="1:30" ht="14" thickBot="1">
      <c r="A78" s="76"/>
      <c r="D78" s="58" t="s">
        <v>115</v>
      </c>
      <c r="E78" s="2" t="s">
        <v>124</v>
      </c>
      <c r="F78" s="56" t="str">
        <f>IF(E78="/////////////////////","",3)</f>
        <v/>
      </c>
      <c r="G78" s="2" t="s">
        <v>124</v>
      </c>
      <c r="H78" s="56" t="str">
        <f>IF(G78="/////////////////////","",3)</f>
        <v/>
      </c>
      <c r="I78" s="2" t="s">
        <v>124</v>
      </c>
      <c r="J78" s="56" t="str">
        <f>IF(I78="/////////////////////","",3)</f>
        <v/>
      </c>
      <c r="M78" s="178"/>
      <c r="N78" s="179"/>
      <c r="Q78" s="48"/>
      <c r="R78" s="48"/>
      <c r="S78" s="48"/>
      <c r="T78" s="6"/>
      <c r="U78" s="178"/>
      <c r="V78" s="178"/>
      <c r="W78" s="83"/>
      <c r="X78" s="83"/>
      <c r="Z78" s="76"/>
      <c r="AA78" s="226">
        <f>IF(B72&gt;$K$7,0,M79)</f>
        <v>0</v>
      </c>
      <c r="AB78" s="227" t="s">
        <v>109</v>
      </c>
      <c r="AD78" s="7">
        <f>IF(B72&gt;$K$7,0,Q75)</f>
        <v>0</v>
      </c>
    </row>
    <row r="79" spans="1:30" ht="14" thickBot="1">
      <c r="A79" s="76"/>
      <c r="D79" s="59" t="s">
        <v>116</v>
      </c>
      <c r="E79" s="61">
        <f>IF(OR(E74="R",E74="r"),4,IF(OR(E74="W",E74="w"),3,0))+IF(OR(E75="R",E75="r"),4,IF(OR(E75="W",E75="w"),3,0))+IF(OR(E76="R",E76="r"),4,IF(OR(E76="W",E76="w"),3,0))+IF(OR(E77="R",E77="r"),4,IF(OR(E77="W",E77="w"),3,0))+IF(OR(E78="R",E78="r"),4,IF(OR(E78="W",E78="w"),3,0))</f>
        <v>0</v>
      </c>
      <c r="F79" s="61">
        <f>SUM(F74:F78)</f>
        <v>0</v>
      </c>
      <c r="G79" s="61">
        <f>IF(OR(G74="R",G74="r"),4,IF(OR(G74="W",G74="w"),3,0))+IF(OR(G75="R",G75="r"),4,IF(OR(G75="W",G75="w"),3,0))+IF(OR(G76="R",G76="r"),4,IF(OR(G76="W",G76="w"),3,0))+IF(OR(G77="R",G77="r"),4,IF(OR(G77="W",G77="w"),3,0))+IF(OR(G78="R",G78="r"),4,IF(OR(G78="W",G78="w"),3,0))</f>
        <v>0</v>
      </c>
      <c r="H79" s="61">
        <f>SUM(H74:H78)</f>
        <v>0</v>
      </c>
      <c r="I79" s="61">
        <f>IF(OR(I74="R",I74="r"),4,IF(OR(I74="W",I74="w"),3,0))+IF(OR(I75="R",I75="r"),4,IF(OR(I75="W",I75="w"),3,0))+IF(OR(I76="R",I76="r"),4,IF(OR(I76="W",I76="w"),3,0))+IF(OR(I77="R",I77="r"),4,IF(OR(I77="W",I77="w"),3,0))+IF(OR(I78="R",I78="r"),4,IF(OR(I78="W",I78="w"),3,0))</f>
        <v>0</v>
      </c>
      <c r="J79" s="61">
        <f>SUM(J74:J78)</f>
        <v>0</v>
      </c>
      <c r="M79" s="178"/>
      <c r="N79" s="179"/>
      <c r="Q79" s="48"/>
      <c r="R79" s="48"/>
      <c r="S79" s="48"/>
      <c r="T79" s="6"/>
      <c r="U79" s="6"/>
      <c r="Z79" s="76"/>
      <c r="AA79" s="226">
        <f>IF(B72&gt;$K$7,0,N79)</f>
        <v>0</v>
      </c>
    </row>
    <row r="80" spans="1:30">
      <c r="A80" s="76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149"/>
      <c r="O80" s="41"/>
      <c r="P80" s="41"/>
      <c r="Q80" s="42"/>
      <c r="R80" s="41"/>
      <c r="S80" s="41"/>
      <c r="T80" s="41"/>
      <c r="U80" s="41"/>
      <c r="V80" s="42"/>
      <c r="W80" s="76"/>
      <c r="X80" s="76"/>
      <c r="Y80" s="76"/>
      <c r="Z80" s="76"/>
    </row>
    <row r="81" spans="1:30" ht="18" thickBot="1">
      <c r="A81" s="193"/>
      <c r="B81" s="214" t="s">
        <v>82</v>
      </c>
      <c r="C81" s="43" t="s">
        <v>119</v>
      </c>
      <c r="D81" s="37"/>
      <c r="E81" s="174" t="s">
        <v>128</v>
      </c>
      <c r="F81" s="175"/>
      <c r="G81" s="175"/>
      <c r="H81" s="175"/>
      <c r="I81" s="175"/>
      <c r="J81" s="175"/>
      <c r="K81" s="7" t="s">
        <v>119</v>
      </c>
      <c r="L81" s="44"/>
      <c r="M81" s="14"/>
      <c r="N81" s="150"/>
      <c r="O81" s="7" t="s">
        <v>119</v>
      </c>
      <c r="P81" s="7"/>
      <c r="Q81" s="45" t="s">
        <v>105</v>
      </c>
      <c r="R81" s="46"/>
      <c r="S81" s="46"/>
      <c r="T81" s="6"/>
      <c r="U81" s="6"/>
      <c r="V81" s="47"/>
      <c r="W81" s="75"/>
      <c r="X81" s="75"/>
      <c r="Y81" s="75"/>
      <c r="Z81" s="193"/>
    </row>
    <row r="82" spans="1:30" ht="14" thickBot="1">
      <c r="A82" s="76"/>
      <c r="B82" s="215">
        <v>6</v>
      </c>
      <c r="D82" s="37"/>
      <c r="E82" s="132" t="s">
        <v>18</v>
      </c>
      <c r="F82" s="133"/>
      <c r="G82" s="132" t="s">
        <v>19</v>
      </c>
      <c r="H82" s="133"/>
      <c r="I82" s="132" t="s">
        <v>16</v>
      </c>
      <c r="J82" s="133"/>
      <c r="L82" s="37"/>
      <c r="M82" s="119" t="s">
        <v>57</v>
      </c>
      <c r="N82" s="151" t="s">
        <v>35</v>
      </c>
      <c r="O82" s="118" t="s">
        <v>117</v>
      </c>
      <c r="Q82" s="48"/>
      <c r="R82" s="48"/>
      <c r="S82" s="48"/>
      <c r="T82" s="6"/>
      <c r="U82" s="6"/>
      <c r="Z82" s="76"/>
      <c r="AA82" s="226">
        <f>IF(B82&gt;$K$7,0,E89+G89+I89)</f>
        <v>0</v>
      </c>
      <c r="AB82" s="227" t="s">
        <v>107</v>
      </c>
    </row>
    <row r="83" spans="1:30" ht="14" thickBot="1">
      <c r="A83" s="76"/>
      <c r="B83" s="223" t="s">
        <v>89</v>
      </c>
      <c r="D83" s="49"/>
      <c r="E83" s="52" t="s">
        <v>2</v>
      </c>
      <c r="F83" s="53" t="s">
        <v>25</v>
      </c>
      <c r="G83" s="52" t="s">
        <v>2</v>
      </c>
      <c r="H83" s="53" t="s">
        <v>25</v>
      </c>
      <c r="I83" s="52" t="s">
        <v>2</v>
      </c>
      <c r="J83" s="53" t="s">
        <v>25</v>
      </c>
      <c r="L83" s="120" t="s">
        <v>37</v>
      </c>
      <c r="M83" s="127" t="s">
        <v>64</v>
      </c>
      <c r="N83" s="154"/>
      <c r="O83" s="126">
        <v>5</v>
      </c>
      <c r="Q83" s="48"/>
      <c r="R83" s="48"/>
      <c r="S83" s="48"/>
      <c r="T83" s="6"/>
      <c r="Z83" s="76"/>
      <c r="AA83" s="226">
        <f>IF(B82&gt;$K$7,0,F89+H89+J89)</f>
        <v>0</v>
      </c>
    </row>
    <row r="84" spans="1:30" ht="14" thickBot="1">
      <c r="A84" s="76"/>
      <c r="D84" s="55" t="s">
        <v>111</v>
      </c>
      <c r="E84" s="2" t="s">
        <v>124</v>
      </c>
      <c r="F84" s="56" t="str">
        <f>IF(E84="/////////////////////","",3)</f>
        <v/>
      </c>
      <c r="G84" s="2" t="s">
        <v>124</v>
      </c>
      <c r="H84" s="56" t="str">
        <f>IF(G84="/////////////////////","",3)</f>
        <v/>
      </c>
      <c r="I84" s="2" t="s">
        <v>124</v>
      </c>
      <c r="J84" s="56" t="str">
        <f>IF(I84="/////////////////////","",3)</f>
        <v/>
      </c>
      <c r="L84" s="120" t="s">
        <v>36</v>
      </c>
      <c r="M84" s="122" t="s">
        <v>65</v>
      </c>
      <c r="N84" s="182"/>
      <c r="O84" s="124">
        <v>5</v>
      </c>
      <c r="Q84" s="48"/>
      <c r="R84" s="48"/>
      <c r="S84" s="48"/>
      <c r="T84" s="6"/>
      <c r="Z84" s="76"/>
      <c r="AD84" s="233"/>
    </row>
    <row r="85" spans="1:30" ht="14" thickBot="1">
      <c r="A85" s="76"/>
      <c r="D85" s="57" t="s">
        <v>112</v>
      </c>
      <c r="E85" s="2" t="s">
        <v>124</v>
      </c>
      <c r="F85" s="56" t="str">
        <f>IF(E85="/////////////////////","",3)</f>
        <v/>
      </c>
      <c r="G85" s="2" t="s">
        <v>124</v>
      </c>
      <c r="H85" s="56" t="str">
        <f>IF(G85="/////////////////////","",3)</f>
        <v/>
      </c>
      <c r="I85" s="2" t="s">
        <v>124</v>
      </c>
      <c r="J85" s="56" t="str">
        <f>IF(I85="/////////////////////","",3)</f>
        <v/>
      </c>
      <c r="L85" s="117"/>
      <c r="M85" s="125" t="s">
        <v>34</v>
      </c>
      <c r="N85" s="152">
        <f>N83+N84</f>
        <v>0</v>
      </c>
      <c r="O85" s="118">
        <f>O83+O84</f>
        <v>10</v>
      </c>
      <c r="Q85" s="48"/>
      <c r="R85" s="48"/>
      <c r="S85" s="48"/>
      <c r="T85" s="6"/>
      <c r="Z85" s="76"/>
      <c r="AA85" s="226">
        <f>IF(B82&gt;$K$7,0,N85)</f>
        <v>0</v>
      </c>
      <c r="AB85" s="227" t="s">
        <v>108</v>
      </c>
      <c r="AD85" s="233"/>
    </row>
    <row r="86" spans="1:30">
      <c r="A86" s="76"/>
      <c r="D86" s="57" t="s">
        <v>113</v>
      </c>
      <c r="E86" s="2" t="s">
        <v>124</v>
      </c>
      <c r="F86" s="56" t="str">
        <f>IF(E86="/////////////////////","",3)</f>
        <v/>
      </c>
      <c r="G86" s="2" t="s">
        <v>124</v>
      </c>
      <c r="H86" s="56" t="str">
        <f>IF(G86="/////////////////////","",3)</f>
        <v/>
      </c>
      <c r="I86" s="2" t="s">
        <v>124</v>
      </c>
      <c r="J86" s="56" t="str">
        <f>IF(I86="/////////////////////","",3)</f>
        <v/>
      </c>
      <c r="Q86" s="48"/>
      <c r="R86" s="48"/>
      <c r="S86" s="48"/>
      <c r="T86" s="6"/>
      <c r="Z86" s="76"/>
      <c r="AA86" s="226">
        <f>IF(B82&gt;$K$7,0,O85)</f>
        <v>0</v>
      </c>
      <c r="AC86" s="227">
        <f>IF(B82&gt;$K$7,0,IF(OR(N83=0,N84=0),1,0))</f>
        <v>0</v>
      </c>
      <c r="AD86" s="7" t="s">
        <v>83</v>
      </c>
    </row>
    <row r="87" spans="1:30">
      <c r="A87" s="76"/>
      <c r="D87" s="57" t="s">
        <v>114</v>
      </c>
      <c r="E87" s="2" t="s">
        <v>124</v>
      </c>
      <c r="F87" s="56" t="str">
        <f>IF(E87="/////////////////////","",3)</f>
        <v/>
      </c>
      <c r="G87" s="2" t="s">
        <v>124</v>
      </c>
      <c r="H87" s="56" t="str">
        <f>IF(G87="/////////////////////","",3)</f>
        <v/>
      </c>
      <c r="I87" s="2" t="s">
        <v>124</v>
      </c>
      <c r="J87" s="56" t="str">
        <f>IF(I87="/////////////////////","",3)</f>
        <v/>
      </c>
      <c r="M87" s="6"/>
      <c r="N87" s="153"/>
      <c r="Q87" s="48"/>
      <c r="R87" s="48"/>
      <c r="S87" s="48"/>
      <c r="T87" s="6"/>
      <c r="Z87" s="76"/>
      <c r="AD87" s="7">
        <f>IF(B82&gt;$K$7,0,W87)</f>
        <v>0</v>
      </c>
    </row>
    <row r="88" spans="1:30" ht="13" thickBot="1">
      <c r="A88" s="76"/>
      <c r="D88" s="58" t="s">
        <v>115</v>
      </c>
      <c r="E88" s="2" t="s">
        <v>124</v>
      </c>
      <c r="F88" s="56" t="str">
        <f>IF(E88="/////////////////////","",3)</f>
        <v/>
      </c>
      <c r="G88" s="2" t="s">
        <v>124</v>
      </c>
      <c r="H88" s="56" t="str">
        <f>IF(G88="/////////////////////","",3)</f>
        <v/>
      </c>
      <c r="I88" s="2" t="s">
        <v>124</v>
      </c>
      <c r="J88" s="56" t="str">
        <f>IF(I88="/////////////////////","",3)</f>
        <v/>
      </c>
      <c r="M88" s="6"/>
      <c r="N88" s="153"/>
      <c r="Q88" s="48"/>
      <c r="R88" s="48"/>
      <c r="S88" s="48"/>
      <c r="T88" s="6"/>
      <c r="Z88" s="76"/>
      <c r="AA88" s="226">
        <f>IF(B82&gt;$K$7,0,M89)</f>
        <v>0</v>
      </c>
      <c r="AB88" s="227" t="s">
        <v>109</v>
      </c>
      <c r="AD88" s="7">
        <f>IF(B82&gt;$K$7,0,Q85)</f>
        <v>0</v>
      </c>
    </row>
    <row r="89" spans="1:30" ht="13" thickBot="1">
      <c r="A89" s="76"/>
      <c r="D89" s="59" t="s">
        <v>116</v>
      </c>
      <c r="E89" s="61">
        <f>IF(OR(E84="R",E84="r"),4,IF(OR(E84="W",E84="w"),3,0))+IF(OR(E85="R",E85="r"),4,IF(OR(E85="W",E85="w"),3,0))+IF(OR(E86="R",E86="r"),4,IF(OR(E86="W",E86="w"),3,0))+IF(OR(E87="R",E87="r"),4,IF(OR(E87="W",E87="w"),3,0))+IF(OR(E88="R",E88="r"),4,IF(OR(E88="W",E88="w"),3,0))</f>
        <v>0</v>
      </c>
      <c r="F89" s="61">
        <f>SUM(F84:F88)</f>
        <v>0</v>
      </c>
      <c r="G89" s="61">
        <f>IF(OR(G84="R",G84="r"),4,IF(OR(G84="W",G84="w"),3,0))+IF(OR(G85="R",G85="r"),4,IF(OR(G85="W",G85="w"),3,0))+IF(OR(G86="R",G86="r"),4,IF(OR(G86="W",G86="w"),3,0))+IF(OR(G87="R",G87="r"),4,IF(OR(G87="W",G87="w"),3,0))+IF(OR(G88="R",G88="r"),4,IF(OR(G88="W",G88="w"),3,0))</f>
        <v>0</v>
      </c>
      <c r="H89" s="61">
        <f>SUM(H84:H88)</f>
        <v>0</v>
      </c>
      <c r="I89" s="61">
        <f>IF(OR(I84="R",I84="r"),4,IF(OR(I84="W",I84="w"),3,0))+IF(OR(I85="R",I85="r"),4,IF(OR(I85="W",I85="w"),3,0))+IF(OR(I86="R",I86="r"),4,IF(OR(I86="W",I86="w"),3,0))+IF(OR(I87="R",I87="r"),4,IF(OR(I87="W",I87="w"),3,0))+IF(OR(I88="R",I88="r"),4,IF(OR(I88="W",I88="w"),3,0))</f>
        <v>0</v>
      </c>
      <c r="J89" s="61">
        <f>SUM(J84:J88)</f>
        <v>0</v>
      </c>
      <c r="M89" s="6"/>
      <c r="N89" s="153"/>
      <c r="Q89" s="48"/>
      <c r="R89" s="48"/>
      <c r="S89" s="48"/>
      <c r="T89" s="6"/>
      <c r="U89" s="6"/>
      <c r="Z89" s="76"/>
      <c r="AA89" s="226">
        <f>IF(B82&gt;$K$7,0,N89)</f>
        <v>0</v>
      </c>
    </row>
    <row r="90" spans="1:30">
      <c r="A90" s="7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149"/>
      <c r="O90" s="41"/>
      <c r="P90" s="41"/>
      <c r="Q90" s="42"/>
      <c r="R90" s="41"/>
      <c r="S90" s="41"/>
      <c r="T90" s="41"/>
      <c r="U90" s="41"/>
      <c r="V90" s="42"/>
      <c r="W90" s="76"/>
      <c r="X90" s="76"/>
      <c r="Y90" s="76"/>
      <c r="Z90" s="76"/>
    </row>
    <row r="91" spans="1:30" ht="18" thickBot="1">
      <c r="A91" s="193"/>
      <c r="B91" s="214" t="s">
        <v>82</v>
      </c>
      <c r="C91" s="43" t="s">
        <v>119</v>
      </c>
      <c r="D91" s="37"/>
      <c r="E91" s="174" t="s">
        <v>128</v>
      </c>
      <c r="F91" s="175"/>
      <c r="G91" s="175"/>
      <c r="H91" s="175"/>
      <c r="I91" s="175"/>
      <c r="J91" s="175"/>
      <c r="K91" s="7" t="s">
        <v>119</v>
      </c>
      <c r="L91" s="44"/>
      <c r="M91" s="14"/>
      <c r="N91" s="150"/>
      <c r="O91" s="7" t="s">
        <v>119</v>
      </c>
      <c r="P91" s="7"/>
      <c r="Q91" s="45" t="s">
        <v>105</v>
      </c>
      <c r="R91" s="46"/>
      <c r="S91" s="46"/>
      <c r="T91" s="6"/>
      <c r="U91" s="6"/>
      <c r="V91" s="47"/>
      <c r="W91" s="75"/>
      <c r="X91" s="75"/>
      <c r="Y91" s="75"/>
      <c r="Z91" s="193"/>
    </row>
    <row r="92" spans="1:30" ht="17">
      <c r="A92" s="76"/>
      <c r="B92" s="215">
        <v>7</v>
      </c>
      <c r="D92" s="37"/>
      <c r="E92" s="132" t="s">
        <v>18</v>
      </c>
      <c r="F92" s="133"/>
      <c r="G92" s="132" t="s">
        <v>19</v>
      </c>
      <c r="H92" s="133"/>
      <c r="I92" s="132" t="s">
        <v>16</v>
      </c>
      <c r="J92" s="133"/>
      <c r="L92" s="178"/>
      <c r="M92" s="178"/>
      <c r="N92" s="179"/>
      <c r="O92" s="178"/>
      <c r="Q92" s="48"/>
      <c r="R92" s="48"/>
      <c r="S92" s="48"/>
      <c r="T92" s="6"/>
      <c r="U92" s="6"/>
      <c r="V92" s="47"/>
      <c r="W92" s="75"/>
      <c r="X92" s="75"/>
      <c r="Z92" s="76"/>
      <c r="AA92" s="226">
        <f>IF(B92&gt;$K$7,0,E99+G99+I99)</f>
        <v>0</v>
      </c>
      <c r="AB92" s="227" t="s">
        <v>107</v>
      </c>
    </row>
    <row r="93" spans="1:30" ht="14" thickBot="1">
      <c r="A93" s="76"/>
      <c r="B93" s="223" t="s">
        <v>0</v>
      </c>
      <c r="D93" s="49"/>
      <c r="E93" s="52" t="s">
        <v>2</v>
      </c>
      <c r="F93" s="53" t="s">
        <v>25</v>
      </c>
      <c r="G93" s="52" t="s">
        <v>2</v>
      </c>
      <c r="H93" s="53" t="s">
        <v>25</v>
      </c>
      <c r="I93" s="52" t="s">
        <v>2</v>
      </c>
      <c r="J93" s="53" t="s">
        <v>25</v>
      </c>
      <c r="L93" s="178"/>
      <c r="M93" s="178"/>
      <c r="N93" s="181">
        <v>1E-4</v>
      </c>
      <c r="O93" s="178"/>
      <c r="Q93" s="100" t="s">
        <v>66</v>
      </c>
      <c r="R93" s="100"/>
      <c r="S93" s="100"/>
      <c r="T93" s="6"/>
      <c r="U93" s="62"/>
      <c r="V93" s="63" t="s">
        <v>126</v>
      </c>
      <c r="W93" s="77"/>
      <c r="X93" s="78"/>
      <c r="Z93" s="76"/>
      <c r="AA93" s="226">
        <f>IF(B92&gt;$K$7,0,F99+H99+J99)</f>
        <v>0</v>
      </c>
    </row>
    <row r="94" spans="1:30" ht="13">
      <c r="A94" s="76"/>
      <c r="D94" s="55" t="s">
        <v>111</v>
      </c>
      <c r="E94" s="2" t="s">
        <v>124</v>
      </c>
      <c r="F94" s="56" t="str">
        <f>IF(E94="/////////////////////","",3)</f>
        <v/>
      </c>
      <c r="G94" s="2" t="s">
        <v>124</v>
      </c>
      <c r="H94" s="56" t="str">
        <f>IF(G94="/////////////////////","",3)</f>
        <v/>
      </c>
      <c r="I94" s="2" t="s">
        <v>124</v>
      </c>
      <c r="J94" s="56" t="str">
        <f>IF(I94="/////////////////////","",3)</f>
        <v/>
      </c>
      <c r="L94" s="178"/>
      <c r="M94" s="178"/>
      <c r="N94" s="181">
        <v>1E-4</v>
      </c>
      <c r="O94" s="178"/>
      <c r="Q94" s="100" t="s">
        <v>70</v>
      </c>
      <c r="R94" s="100"/>
      <c r="S94" s="48"/>
      <c r="T94" s="6"/>
      <c r="U94" s="64"/>
      <c r="V94" s="65" t="s">
        <v>94</v>
      </c>
      <c r="W94" s="79"/>
      <c r="X94" s="80"/>
      <c r="Z94" s="76"/>
    </row>
    <row r="95" spans="1:30" ht="13">
      <c r="A95" s="76"/>
      <c r="D95" s="57" t="s">
        <v>112</v>
      </c>
      <c r="E95" s="2" t="s">
        <v>124</v>
      </c>
      <c r="F95" s="56" t="str">
        <f>IF(E95="/////////////////////","",3)</f>
        <v/>
      </c>
      <c r="G95" s="2" t="s">
        <v>124</v>
      </c>
      <c r="H95" s="56" t="str">
        <f>IF(G95="/////////////////////","",3)</f>
        <v/>
      </c>
      <c r="I95" s="2" t="s">
        <v>124</v>
      </c>
      <c r="J95" s="56" t="str">
        <f>IF(I95="/////////////////////","",3)</f>
        <v/>
      </c>
      <c r="L95" s="178"/>
      <c r="M95" s="178"/>
      <c r="O95" s="178"/>
      <c r="Q95" s="101">
        <v>250</v>
      </c>
      <c r="R95" s="48" t="s">
        <v>81</v>
      </c>
      <c r="S95" s="48"/>
      <c r="T95" s="6"/>
      <c r="U95" s="66"/>
      <c r="V95" s="67" t="s">
        <v>129</v>
      </c>
      <c r="W95" s="81"/>
      <c r="X95" s="82"/>
      <c r="Z95" s="76"/>
      <c r="AA95" s="226">
        <f>IF(B92&gt;$K$7,0,N93)</f>
        <v>0</v>
      </c>
      <c r="AB95" s="227" t="s">
        <v>108</v>
      </c>
    </row>
    <row r="96" spans="1:30" ht="13" thickBot="1">
      <c r="A96" s="76"/>
      <c r="D96" s="57" t="s">
        <v>113</v>
      </c>
      <c r="E96" s="2" t="s">
        <v>124</v>
      </c>
      <c r="F96" s="56" t="str">
        <f>IF(E96="/////////////////////","",3)</f>
        <v/>
      </c>
      <c r="G96" s="2" t="s">
        <v>124</v>
      </c>
      <c r="H96" s="56" t="str">
        <f>IF(G96="/////////////////////","",3)</f>
        <v/>
      </c>
      <c r="I96" s="2" t="s">
        <v>124</v>
      </c>
      <c r="J96" s="56" t="str">
        <f>IF(I96="/////////////////////","",3)</f>
        <v/>
      </c>
      <c r="Q96" s="48"/>
      <c r="R96" s="48"/>
      <c r="S96" s="48"/>
      <c r="T96" s="6"/>
      <c r="U96" s="66"/>
      <c r="V96" s="67" t="s">
        <v>127</v>
      </c>
      <c r="W96" s="84"/>
      <c r="X96" s="82"/>
      <c r="Z96" s="76"/>
      <c r="AA96" s="226">
        <f>IF(B92&gt;$K$7,0,O95)</f>
        <v>0</v>
      </c>
      <c r="AC96" s="227">
        <f>IF(B92&gt;$K$7,0,IF(OR(N93=0,N94=0),1,0))</f>
        <v>0</v>
      </c>
      <c r="AD96" s="7" t="s">
        <v>83</v>
      </c>
    </row>
    <row r="97" spans="1:30" ht="13" thickBot="1">
      <c r="A97" s="76"/>
      <c r="D97" s="57" t="s">
        <v>114</v>
      </c>
      <c r="E97" s="2" t="s">
        <v>124</v>
      </c>
      <c r="F97" s="56" t="str">
        <f>IF(E97="/////////////////////","",3)</f>
        <v/>
      </c>
      <c r="G97" s="2" t="s">
        <v>124</v>
      </c>
      <c r="H97" s="56" t="str">
        <f>IF(G97="/////////////////////","",3)</f>
        <v/>
      </c>
      <c r="I97" s="2" t="s">
        <v>124</v>
      </c>
      <c r="J97" s="56" t="str">
        <f>IF(I97="/////////////////////","",3)</f>
        <v/>
      </c>
      <c r="M97" s="68" t="s">
        <v>78</v>
      </c>
      <c r="N97" s="156"/>
      <c r="Q97" s="100" t="s">
        <v>71</v>
      </c>
      <c r="R97" s="100"/>
      <c r="S97" s="100"/>
      <c r="T97" s="6"/>
      <c r="U97" s="70"/>
      <c r="V97" s="71" t="s">
        <v>130</v>
      </c>
      <c r="W97" s="85">
        <f>W94+W95+W96</f>
        <v>0</v>
      </c>
      <c r="X97" s="86"/>
      <c r="Z97" s="76"/>
      <c r="AD97" s="7">
        <f>IF(B92&gt;$K$7,0,W97)</f>
        <v>0</v>
      </c>
    </row>
    <row r="98" spans="1:30" ht="13" thickBot="1">
      <c r="A98" s="76"/>
      <c r="D98" s="58" t="s">
        <v>115</v>
      </c>
      <c r="E98" s="2" t="s">
        <v>124</v>
      </c>
      <c r="F98" s="56" t="str">
        <f>IF(E98="/////////////////////","",3)</f>
        <v/>
      </c>
      <c r="G98" s="2" t="s">
        <v>124</v>
      </c>
      <c r="H98" s="56" t="str">
        <f>IF(G98="/////////////////////","",3)</f>
        <v/>
      </c>
      <c r="I98" s="2" t="s">
        <v>124</v>
      </c>
      <c r="J98" s="56" t="str">
        <f>IF(I98="/////////////////////","",3)</f>
        <v/>
      </c>
      <c r="M98" s="69" t="s">
        <v>118</v>
      </c>
      <c r="N98" s="157" t="s">
        <v>117</v>
      </c>
      <c r="Q98" s="100" t="s">
        <v>72</v>
      </c>
      <c r="R98" s="100"/>
      <c r="S98" s="100"/>
      <c r="T98" s="6"/>
      <c r="U98" s="212"/>
      <c r="V98" s="117"/>
      <c r="W98" s="211"/>
      <c r="X98" s="213"/>
      <c r="Z98" s="76"/>
      <c r="AA98" s="226">
        <f>IF(B92&gt;$K$7,0,M99)</f>
        <v>0</v>
      </c>
      <c r="AB98" s="227" t="s">
        <v>109</v>
      </c>
      <c r="AD98" s="7">
        <f>IF(B92&gt;$K$7,0,Q95)</f>
        <v>0</v>
      </c>
    </row>
    <row r="99" spans="1:30" ht="13" thickBot="1">
      <c r="A99" s="76"/>
      <c r="D99" s="59" t="s">
        <v>116</v>
      </c>
      <c r="E99" s="61">
        <f>IF(OR(E94="R",E94="r"),4,IF(OR(E94="W",E94="w"),3,0))+IF(OR(E95="R",E95="r"),4,IF(OR(E95="W",E95="w"),3,0))+IF(OR(E96="R",E96="r"),4,IF(OR(E96="W",E96="w"),3,0))+IF(OR(E97="R",E97="r"),4,IF(OR(E97="W",E97="w"),3,0))+IF(OR(E98="R",E98="r"),4,IF(OR(E98="W",E98="w"),3,0))</f>
        <v>0</v>
      </c>
      <c r="F99" s="61">
        <f>SUM(F94:F98)</f>
        <v>0</v>
      </c>
      <c r="G99" s="61">
        <f>IF(OR(G94="R",G94="r"),4,IF(OR(G94="W",G94="w"),3,0))+IF(OR(G95="R",G95="r"),4,IF(OR(G95="W",G95="w"),3,0))+IF(OR(G96="R",G96="r"),4,IF(OR(G96="W",G96="w"),3,0))+IF(OR(G97="R",G97="r"),4,IF(OR(G97="W",G97="w"),3,0))+IF(OR(G98="R",G98="r"),4,IF(OR(G98="W",G98="w"),3,0))</f>
        <v>0</v>
      </c>
      <c r="H99" s="61">
        <f>SUM(H94:H98)</f>
        <v>0</v>
      </c>
      <c r="I99" s="61">
        <f>IF(OR(I94="R",I94="r"),4,IF(OR(I94="W",I94="w"),3,0))+IF(OR(I95="R",I95="r"),4,IF(OR(I95="W",I95="w"),3,0))+IF(OR(I96="R",I96="r"),4,IF(OR(I96="W",I96="w"),3,0))+IF(OR(I97="R",I97="r"),4,IF(OR(I97="W",I97="w"),3,0))+IF(OR(I98="R",I98="r"),4,IF(OR(I98="W",I98="w"),3,0))</f>
        <v>0</v>
      </c>
      <c r="J99" s="61">
        <f>SUM(J94:J98)</f>
        <v>0</v>
      </c>
      <c r="M99" s="72"/>
      <c r="N99" s="157">
        <v>35</v>
      </c>
      <c r="Q99" s="48"/>
      <c r="R99" s="48"/>
      <c r="S99" s="48"/>
      <c r="T99" s="6"/>
      <c r="U99" s="212"/>
      <c r="V99" s="49"/>
      <c r="W99" s="213"/>
      <c r="X99" s="213"/>
      <c r="Z99" s="76"/>
      <c r="AA99" s="226">
        <f>IF(B92&gt;$K$7,0,N99)</f>
        <v>0</v>
      </c>
    </row>
    <row r="100" spans="1:30">
      <c r="A100" s="76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149"/>
      <c r="O100" s="41"/>
      <c r="P100" s="41"/>
      <c r="Q100" s="42"/>
      <c r="R100" s="41"/>
      <c r="S100" s="41"/>
      <c r="T100" s="41"/>
      <c r="U100" s="197"/>
      <c r="V100" s="42"/>
      <c r="W100" s="76"/>
      <c r="X100" s="76"/>
      <c r="Y100" s="76"/>
      <c r="Z100" s="76"/>
    </row>
    <row r="101" spans="1:30" ht="18" thickBot="1">
      <c r="A101" s="193"/>
      <c r="B101" s="214" t="s">
        <v>82</v>
      </c>
      <c r="C101" s="43" t="s">
        <v>119</v>
      </c>
      <c r="D101" s="37"/>
      <c r="E101" s="174" t="s">
        <v>128</v>
      </c>
      <c r="F101" s="175"/>
      <c r="G101" s="175"/>
      <c r="H101" s="175"/>
      <c r="I101" s="175"/>
      <c r="J101" s="175"/>
      <c r="K101" s="7" t="s">
        <v>119</v>
      </c>
      <c r="L101" s="44"/>
      <c r="M101" s="14"/>
      <c r="N101" s="150"/>
      <c r="O101" s="7" t="s">
        <v>119</v>
      </c>
      <c r="P101" s="7"/>
      <c r="Q101" s="45" t="s">
        <v>105</v>
      </c>
      <c r="R101" s="46"/>
      <c r="S101" s="46"/>
      <c r="T101" s="6"/>
      <c r="U101" s="6"/>
      <c r="V101" s="6"/>
      <c r="W101" s="73"/>
      <c r="Y101" s="75"/>
      <c r="Z101" s="193"/>
    </row>
    <row r="102" spans="1:30" ht="14" thickBot="1">
      <c r="A102" s="76"/>
      <c r="B102" s="215">
        <v>8</v>
      </c>
      <c r="D102" s="37"/>
      <c r="E102" s="87" t="s">
        <v>79</v>
      </c>
      <c r="F102" s="88"/>
      <c r="G102" s="132" t="s">
        <v>19</v>
      </c>
      <c r="H102" s="133"/>
      <c r="I102" s="132" t="s">
        <v>16</v>
      </c>
      <c r="J102" s="133"/>
      <c r="L102" s="37"/>
      <c r="M102" s="119" t="s">
        <v>60</v>
      </c>
      <c r="N102" s="151" t="s">
        <v>35</v>
      </c>
      <c r="O102" s="118" t="s">
        <v>117</v>
      </c>
      <c r="Q102" s="48"/>
      <c r="R102" s="48"/>
      <c r="S102" s="48"/>
      <c r="T102" s="6"/>
      <c r="U102" s="6"/>
      <c r="V102" s="6"/>
      <c r="W102" s="73"/>
      <c r="Z102" s="76"/>
      <c r="AA102" s="226">
        <f>IF(B102&gt;$K$7,0,E109+G109+I109)</f>
        <v>0</v>
      </c>
      <c r="AB102" s="227" t="s">
        <v>107</v>
      </c>
    </row>
    <row r="103" spans="1:30" ht="14" thickBot="1">
      <c r="A103" s="76"/>
      <c r="B103" s="223" t="s">
        <v>1</v>
      </c>
      <c r="D103" s="49"/>
      <c r="E103" s="50"/>
      <c r="F103" s="51"/>
      <c r="G103" s="130" t="s">
        <v>28</v>
      </c>
      <c r="H103" s="131"/>
      <c r="I103" s="52" t="s">
        <v>2</v>
      </c>
      <c r="J103" s="53" t="s">
        <v>25</v>
      </c>
      <c r="L103" s="120" t="s">
        <v>37</v>
      </c>
      <c r="M103" s="127" t="s">
        <v>31</v>
      </c>
      <c r="N103" s="154"/>
      <c r="O103" s="126">
        <v>5</v>
      </c>
      <c r="Q103" s="48"/>
      <c r="R103" s="54"/>
      <c r="S103" s="54"/>
      <c r="T103" s="6"/>
      <c r="U103" s="6"/>
      <c r="V103" s="6"/>
      <c r="W103" s="73"/>
      <c r="X103" s="73"/>
      <c r="Z103" s="76"/>
      <c r="AA103" s="226">
        <f>IF(B102&gt;$K$7,0,F109+H109+J109)</f>
        <v>0</v>
      </c>
      <c r="AD103" s="233"/>
    </row>
    <row r="104" spans="1:30" ht="14" thickBot="1">
      <c r="A104" s="76"/>
      <c r="D104" s="55" t="s">
        <v>111</v>
      </c>
      <c r="E104" s="135"/>
      <c r="F104" s="136"/>
      <c r="G104" s="135"/>
      <c r="H104" s="136"/>
      <c r="I104" s="2" t="s">
        <v>124</v>
      </c>
      <c r="J104" s="56" t="str">
        <f>IF(I104="/////////////////////","",3)</f>
        <v/>
      </c>
      <c r="L104" s="120" t="s">
        <v>36</v>
      </c>
      <c r="M104" s="122" t="s">
        <v>32</v>
      </c>
      <c r="N104" s="182"/>
      <c r="O104" s="124">
        <v>5</v>
      </c>
      <c r="Q104" s="48"/>
      <c r="R104" s="54"/>
      <c r="S104" s="54"/>
      <c r="T104" s="6"/>
      <c r="U104" s="6"/>
      <c r="V104" s="6"/>
      <c r="W104" s="73"/>
      <c r="X104" s="73"/>
      <c r="Z104" s="76"/>
      <c r="AD104" s="233"/>
    </row>
    <row r="105" spans="1:30" ht="14" thickBot="1">
      <c r="A105" s="76"/>
      <c r="D105" s="57" t="s">
        <v>112</v>
      </c>
      <c r="E105" s="137"/>
      <c r="F105" s="138"/>
      <c r="G105" s="137"/>
      <c r="H105" s="138"/>
      <c r="I105" s="2" t="s">
        <v>124</v>
      </c>
      <c r="J105" s="56" t="str">
        <f>IF(I105="/////////////////////","",3)</f>
        <v/>
      </c>
      <c r="L105" s="117"/>
      <c r="M105" s="125" t="s">
        <v>34</v>
      </c>
      <c r="N105" s="152">
        <f>N103+N104</f>
        <v>0</v>
      </c>
      <c r="O105" s="118">
        <f>O103+O104</f>
        <v>10</v>
      </c>
      <c r="Q105" s="48"/>
      <c r="R105" s="54"/>
      <c r="S105" s="54"/>
      <c r="T105" s="6"/>
      <c r="U105" s="6"/>
      <c r="V105" s="6"/>
      <c r="W105" s="73"/>
      <c r="X105" s="73"/>
      <c r="Z105" s="76"/>
      <c r="AA105" s="226">
        <f>IF(B102&gt;$K$7,0,N105)</f>
        <v>0</v>
      </c>
      <c r="AB105" s="227" t="s">
        <v>108</v>
      </c>
      <c r="AD105" s="233"/>
    </row>
    <row r="106" spans="1:30">
      <c r="A106" s="76"/>
      <c r="D106" s="57" t="s">
        <v>113</v>
      </c>
      <c r="E106" s="137"/>
      <c r="F106" s="138"/>
      <c r="G106" s="137"/>
      <c r="H106" s="138"/>
      <c r="I106" s="2" t="s">
        <v>124</v>
      </c>
      <c r="J106" s="56" t="str">
        <f>IF(I106="/////////////////////","",3)</f>
        <v/>
      </c>
      <c r="Q106" s="48"/>
      <c r="R106" s="54"/>
      <c r="S106" s="54"/>
      <c r="T106" s="6"/>
      <c r="U106" s="6"/>
      <c r="V106" s="6"/>
      <c r="W106" s="73"/>
      <c r="X106" s="73"/>
      <c r="Z106" s="76"/>
      <c r="AA106" s="226">
        <f>IF(B102&gt;$K$7,0,O105)</f>
        <v>0</v>
      </c>
      <c r="AC106" s="227">
        <f>IF(B102&gt;$K$7,0,IF(OR(N103=0,N104=0),1,0))</f>
        <v>0</v>
      </c>
      <c r="AD106" s="7" t="s">
        <v>83</v>
      </c>
    </row>
    <row r="107" spans="1:30">
      <c r="A107" s="76"/>
      <c r="D107" s="57" t="s">
        <v>114</v>
      </c>
      <c r="E107" s="137"/>
      <c r="F107" s="138"/>
      <c r="G107" s="137"/>
      <c r="H107" s="138"/>
      <c r="I107" s="2" t="s">
        <v>124</v>
      </c>
      <c r="J107" s="56" t="str">
        <f>IF(I107="/////////////////////","",3)</f>
        <v/>
      </c>
      <c r="M107" s="6"/>
      <c r="N107" s="153"/>
      <c r="Q107" s="48"/>
      <c r="R107" s="54"/>
      <c r="S107" s="54"/>
      <c r="T107" s="6"/>
      <c r="U107" s="6"/>
      <c r="X107" s="73"/>
      <c r="Z107" s="76"/>
      <c r="AD107" s="7">
        <f>IF(B102&gt;$K$7,0,W107)</f>
        <v>0</v>
      </c>
    </row>
    <row r="108" spans="1:30" ht="13" thickBot="1">
      <c r="A108" s="76"/>
      <c r="D108" s="58" t="s">
        <v>115</v>
      </c>
      <c r="E108" s="137"/>
      <c r="F108" s="138"/>
      <c r="G108" s="137"/>
      <c r="H108" s="138"/>
      <c r="I108" s="2" t="s">
        <v>124</v>
      </c>
      <c r="J108" s="56" t="str">
        <f>IF(I108="/////////////////////","",3)</f>
        <v/>
      </c>
      <c r="M108" s="6"/>
      <c r="N108" s="153"/>
      <c r="Q108" s="48"/>
      <c r="R108" s="54"/>
      <c r="S108" s="54"/>
      <c r="T108" s="6"/>
      <c r="U108" s="6"/>
      <c r="X108" s="73"/>
      <c r="Z108" s="76"/>
      <c r="AA108" s="226">
        <f>IF(B102&gt;$K$7,0,M109)</f>
        <v>0</v>
      </c>
      <c r="AB108" s="227" t="s">
        <v>109</v>
      </c>
      <c r="AD108" s="7">
        <f>IF(B102&gt;$K$7,0,Q105)</f>
        <v>0</v>
      </c>
    </row>
    <row r="109" spans="1:30" ht="18" thickBot="1">
      <c r="A109" s="76"/>
      <c r="D109" s="59" t="s">
        <v>116</v>
      </c>
      <c r="E109" s="60"/>
      <c r="F109" s="51"/>
      <c r="G109" s="60"/>
      <c r="H109" s="51"/>
      <c r="I109" s="61">
        <f>IF(OR(I104="R",I104="r"),4,IF(OR(I104="W",I104="w"),3,0))+IF(OR(I105="R",I105="r"),4,IF(OR(I105="W",I105="w"),3,0))+IF(OR(I106="R",I106="r"),4,IF(OR(I106="W",I106="w"),3,0))+IF(OR(I107="R",I107="r"),4,IF(OR(I107="W",I107="w"),3,0))+IF(OR(I108="R",I108="r"),4,IF(OR(I108="W",I108="w"),3,0))</f>
        <v>0</v>
      </c>
      <c r="J109" s="61">
        <f>SUM(J104:J108)</f>
        <v>0</v>
      </c>
      <c r="M109" s="6"/>
      <c r="N109" s="153"/>
      <c r="Q109" s="48"/>
      <c r="R109" s="48"/>
      <c r="S109" s="48"/>
      <c r="T109" s="6"/>
      <c r="U109" s="6"/>
      <c r="V109" s="47"/>
      <c r="W109" s="75"/>
      <c r="Z109" s="76"/>
      <c r="AA109" s="226">
        <f>IF(B102&gt;$K$7,0,N109)</f>
        <v>0</v>
      </c>
    </row>
    <row r="110" spans="1:30">
      <c r="A110" s="76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149"/>
      <c r="O110" s="41"/>
      <c r="P110" s="41"/>
      <c r="Q110" s="42"/>
      <c r="R110" s="41"/>
      <c r="S110" s="41"/>
      <c r="T110" s="41"/>
      <c r="U110" s="41"/>
      <c r="V110" s="42"/>
      <c r="W110" s="76"/>
      <c r="X110" s="76"/>
      <c r="Y110" s="76"/>
      <c r="Z110" s="76"/>
    </row>
    <row r="111" spans="1:30" ht="18" thickBot="1">
      <c r="A111" s="193"/>
      <c r="B111" s="214" t="s">
        <v>82</v>
      </c>
      <c r="C111" s="43" t="s">
        <v>119</v>
      </c>
      <c r="D111" s="37"/>
      <c r="E111" s="174" t="s">
        <v>128</v>
      </c>
      <c r="F111" s="175"/>
      <c r="G111" s="175"/>
      <c r="H111" s="175"/>
      <c r="I111" s="175"/>
      <c r="J111" s="175"/>
      <c r="K111" s="7" t="s">
        <v>119</v>
      </c>
      <c r="L111" s="44"/>
      <c r="M111" s="14"/>
      <c r="N111" s="150"/>
      <c r="O111" s="7" t="s">
        <v>119</v>
      </c>
      <c r="P111" s="7"/>
      <c r="Q111" s="45" t="s">
        <v>105</v>
      </c>
      <c r="R111" s="46"/>
      <c r="S111" s="46"/>
      <c r="T111" s="6"/>
      <c r="U111" s="6"/>
      <c r="X111" s="75"/>
      <c r="Y111" s="75"/>
      <c r="Z111" s="193"/>
    </row>
    <row r="112" spans="1:30" ht="13">
      <c r="A112" s="76"/>
      <c r="B112" s="215">
        <v>9</v>
      </c>
      <c r="D112" s="37"/>
      <c r="E112" s="132" t="s">
        <v>18</v>
      </c>
      <c r="F112" s="133"/>
      <c r="G112" s="132" t="s">
        <v>19</v>
      </c>
      <c r="H112" s="133"/>
      <c r="I112" s="87" t="s">
        <v>17</v>
      </c>
      <c r="J112" s="88"/>
      <c r="L112" s="178"/>
      <c r="M112" s="178"/>
      <c r="N112" s="179"/>
      <c r="O112" s="178"/>
      <c r="Q112" s="48"/>
      <c r="R112" s="48"/>
      <c r="S112" s="48"/>
      <c r="T112" s="6"/>
      <c r="U112" s="6"/>
      <c r="Z112" s="76"/>
      <c r="AA112" s="226">
        <f>IF(B112&gt;$K$7,0,E119+G119+I119)</f>
        <v>0</v>
      </c>
      <c r="AB112" s="227" t="s">
        <v>107</v>
      </c>
    </row>
    <row r="113" spans="1:30" ht="14" thickBot="1">
      <c r="A113" s="76"/>
      <c r="B113" s="223" t="s">
        <v>90</v>
      </c>
      <c r="D113" s="49"/>
      <c r="E113" s="52" t="s">
        <v>2</v>
      </c>
      <c r="F113" s="53" t="s">
        <v>25</v>
      </c>
      <c r="G113" s="52" t="s">
        <v>2</v>
      </c>
      <c r="H113" s="53" t="s">
        <v>25</v>
      </c>
      <c r="I113" s="60"/>
      <c r="J113" s="51"/>
      <c r="L113" s="178"/>
      <c r="M113" s="178"/>
      <c r="N113" s="181">
        <v>1E-4</v>
      </c>
      <c r="O113" s="178"/>
      <c r="Q113" s="48"/>
      <c r="R113" s="48"/>
      <c r="S113" s="48"/>
      <c r="T113" s="6"/>
      <c r="U113" s="6"/>
      <c r="Z113" s="76"/>
      <c r="AA113" s="226">
        <f>IF(B112&gt;$K$7,0,F119+H119+J119)</f>
        <v>0</v>
      </c>
    </row>
    <row r="114" spans="1:30" ht="13">
      <c r="A114" s="76"/>
      <c r="D114" s="55" t="s">
        <v>111</v>
      </c>
      <c r="E114" s="2" t="s">
        <v>124</v>
      </c>
      <c r="F114" s="56" t="str">
        <f>IF(E114="/////////////////////","",3)</f>
        <v/>
      </c>
      <c r="G114" s="2" t="s">
        <v>124</v>
      </c>
      <c r="H114" s="56" t="str">
        <f>IF(G114="/////////////////////","",3)</f>
        <v/>
      </c>
      <c r="I114" s="135"/>
      <c r="J114" s="136"/>
      <c r="L114" s="178"/>
      <c r="M114" s="178"/>
      <c r="N114" s="181">
        <v>1E-4</v>
      </c>
      <c r="O114" s="178"/>
      <c r="Q114" s="48"/>
      <c r="R114" s="48"/>
      <c r="S114" s="48"/>
      <c r="T114" s="6"/>
      <c r="U114" s="6"/>
      <c r="Z114" s="76"/>
    </row>
    <row r="115" spans="1:30" ht="13">
      <c r="A115" s="76"/>
      <c r="D115" s="57" t="s">
        <v>112</v>
      </c>
      <c r="E115" s="2" t="s">
        <v>124</v>
      </c>
      <c r="F115" s="56" t="str">
        <f>IF(E115="/////////////////////","",3)</f>
        <v/>
      </c>
      <c r="G115" s="2" t="s">
        <v>124</v>
      </c>
      <c r="H115" s="56" t="str">
        <f>IF(G115="/////////////////////","",3)</f>
        <v/>
      </c>
      <c r="I115" s="137"/>
      <c r="J115" s="138"/>
      <c r="L115" s="178"/>
      <c r="M115" s="178"/>
      <c r="N115" s="181"/>
      <c r="O115" s="178"/>
      <c r="Q115" s="48"/>
      <c r="R115" s="48"/>
      <c r="S115" s="48"/>
      <c r="T115" s="6"/>
      <c r="U115" s="6"/>
      <c r="Z115" s="76"/>
      <c r="AA115" s="226">
        <f>IF(B112&gt;$K$7,0,N115)</f>
        <v>0</v>
      </c>
      <c r="AB115" s="227" t="s">
        <v>108</v>
      </c>
    </row>
    <row r="116" spans="1:30">
      <c r="A116" s="76"/>
      <c r="D116" s="57" t="s">
        <v>113</v>
      </c>
      <c r="E116" s="2" t="s">
        <v>124</v>
      </c>
      <c r="F116" s="56" t="str">
        <f>IF(E116="/////////////////////","",3)</f>
        <v/>
      </c>
      <c r="G116" s="2" t="s">
        <v>124</v>
      </c>
      <c r="H116" s="56" t="str">
        <f>IF(G116="/////////////////////","",3)</f>
        <v/>
      </c>
      <c r="I116" s="137"/>
      <c r="J116" s="138"/>
      <c r="Q116" s="48"/>
      <c r="R116" s="48"/>
      <c r="S116" s="48"/>
      <c r="T116" s="6"/>
      <c r="U116" s="6"/>
      <c r="Z116" s="76"/>
      <c r="AA116" s="226">
        <f>IF(B112&gt;$K$7,0,O115)</f>
        <v>0</v>
      </c>
      <c r="AC116" s="227">
        <f>IF(B112&gt;$K$7,0,IF(OR(N113=0,N114=0),1,0))</f>
        <v>0</v>
      </c>
      <c r="AD116" s="7" t="s">
        <v>83</v>
      </c>
    </row>
    <row r="117" spans="1:30">
      <c r="A117" s="76"/>
      <c r="D117" s="57" t="s">
        <v>114</v>
      </c>
      <c r="E117" s="2" t="s">
        <v>124</v>
      </c>
      <c r="F117" s="56" t="str">
        <f>IF(E117="/////////////////////","",3)</f>
        <v/>
      </c>
      <c r="G117" s="2" t="s">
        <v>124</v>
      </c>
      <c r="H117" s="56" t="str">
        <f>IF(G117="/////////////////////","",3)</f>
        <v/>
      </c>
      <c r="I117" s="137"/>
      <c r="J117" s="138"/>
      <c r="M117" s="6"/>
      <c r="N117" s="153"/>
      <c r="Q117" s="100" t="s">
        <v>73</v>
      </c>
      <c r="R117" s="100"/>
      <c r="S117" s="100"/>
      <c r="T117" s="6"/>
      <c r="U117" s="6"/>
      <c r="Z117" s="76"/>
      <c r="AD117" s="7">
        <f>IF(B112&gt;$K$7,0,W117)</f>
        <v>0</v>
      </c>
    </row>
    <row r="118" spans="1:30" ht="13" thickBot="1">
      <c r="A118" s="76"/>
      <c r="D118" s="58" t="s">
        <v>115</v>
      </c>
      <c r="E118" s="2" t="s">
        <v>124</v>
      </c>
      <c r="F118" s="56" t="str">
        <f>IF(E118="/////////////////////","",3)</f>
        <v/>
      </c>
      <c r="G118" s="2" t="s">
        <v>124</v>
      </c>
      <c r="H118" s="56" t="str">
        <f>IF(G118="/////////////////////","",3)</f>
        <v/>
      </c>
      <c r="I118" s="137"/>
      <c r="J118" s="138"/>
      <c r="M118" s="6"/>
      <c r="N118" s="153"/>
      <c r="Q118" s="100" t="s">
        <v>72</v>
      </c>
      <c r="R118" s="100"/>
      <c r="S118" s="100"/>
      <c r="T118" s="6"/>
      <c r="U118" s="216"/>
      <c r="V118" s="217"/>
      <c r="W118" s="192"/>
      <c r="X118" s="192"/>
      <c r="Z118" s="76"/>
      <c r="AA118" s="226">
        <f>IF(B112&gt;$K$7,0,M119)</f>
        <v>0</v>
      </c>
      <c r="AB118" s="227" t="s">
        <v>109</v>
      </c>
      <c r="AD118" s="7">
        <f>IF(B112&gt;$K$7,0,Q115)</f>
        <v>0</v>
      </c>
    </row>
    <row r="119" spans="1:30" ht="13" thickBot="1">
      <c r="A119" s="76"/>
      <c r="D119" s="59" t="s">
        <v>116</v>
      </c>
      <c r="E119" s="61">
        <f>IF(OR(E114="R",E114="r"),4,IF(OR(E114="W",E114="w"),3,0))+IF(OR(E115="R",E115="r"),4,IF(OR(E115="W",E115="w"),3,0))+IF(OR(E116="R",E116="r"),4,IF(OR(E116="W",E116="w"),3,0))+IF(OR(E117="R",E117="r"),4,IF(OR(E117="W",E117="w"),3,0))+IF(OR(E118="R",E118="r"),4,IF(OR(E118="W",E118="w"),3,0))</f>
        <v>0</v>
      </c>
      <c r="F119" s="61">
        <f>SUM(F114:F118)</f>
        <v>0</v>
      </c>
      <c r="G119" s="61">
        <f>IF(OR(G114="R",G114="r"),4,IF(OR(G114="W",G114="w"),3,0))+IF(OR(G115="R",G115="r"),4,IF(OR(G115="W",G115="w"),3,0))+IF(OR(G116="R",G116="r"),4,IF(OR(G116="W",G116="w"),3,0))+IF(OR(G117="R",G117="r"),4,IF(OR(G117="W",G117="w"),3,0))+IF(OR(G118="R",G118="r"),4,IF(OR(G118="W",G118="w"),3,0))</f>
        <v>0</v>
      </c>
      <c r="H119" s="61">
        <f>SUM(H114:H118)</f>
        <v>0</v>
      </c>
      <c r="I119" s="60"/>
      <c r="J119" s="51"/>
      <c r="M119" s="6"/>
      <c r="N119" s="153"/>
      <c r="Q119" s="48"/>
      <c r="R119" s="48"/>
      <c r="S119" s="48"/>
      <c r="T119" s="6"/>
      <c r="U119" s="6"/>
      <c r="Z119" s="76"/>
      <c r="AA119" s="226">
        <f>IF(B112&gt;$K$7,0,N119)</f>
        <v>0</v>
      </c>
    </row>
    <row r="120" spans="1:30">
      <c r="A120" s="76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149"/>
      <c r="O120" s="41"/>
      <c r="P120" s="41"/>
      <c r="Q120" s="42"/>
      <c r="R120" s="41"/>
      <c r="S120" s="41"/>
      <c r="T120" s="41"/>
      <c r="U120" s="41"/>
      <c r="V120" s="42"/>
      <c r="W120" s="76"/>
      <c r="X120" s="76"/>
      <c r="Y120" s="76"/>
      <c r="Z120" s="76"/>
    </row>
    <row r="121" spans="1:30" ht="18" thickBot="1">
      <c r="A121" s="193"/>
      <c r="B121" s="214" t="s">
        <v>82</v>
      </c>
      <c r="C121" s="43" t="s">
        <v>119</v>
      </c>
      <c r="D121" s="37"/>
      <c r="E121" s="174" t="s">
        <v>128</v>
      </c>
      <c r="F121" s="175"/>
      <c r="G121" s="175"/>
      <c r="H121" s="175"/>
      <c r="I121" s="175"/>
      <c r="J121" s="175"/>
      <c r="K121" s="7" t="s">
        <v>119</v>
      </c>
      <c r="L121" s="44"/>
      <c r="M121" s="14"/>
      <c r="N121" s="150"/>
      <c r="O121" s="7" t="s">
        <v>119</v>
      </c>
      <c r="P121" s="7"/>
      <c r="Q121" s="45" t="s">
        <v>105</v>
      </c>
      <c r="R121" s="46"/>
      <c r="S121" s="46"/>
      <c r="T121" s="6"/>
      <c r="U121" s="6"/>
      <c r="V121" s="47"/>
      <c r="W121" s="75"/>
      <c r="X121" s="75"/>
      <c r="Y121" s="75"/>
      <c r="Z121" s="193"/>
    </row>
    <row r="122" spans="1:30" ht="18" thickBot="1">
      <c r="A122" s="76"/>
      <c r="B122" s="215">
        <v>10</v>
      </c>
      <c r="D122" s="37"/>
      <c r="E122" s="132" t="s">
        <v>18</v>
      </c>
      <c r="F122" s="133"/>
      <c r="G122" s="132" t="s">
        <v>19</v>
      </c>
      <c r="H122" s="133"/>
      <c r="I122" s="132" t="s">
        <v>30</v>
      </c>
      <c r="J122" s="133"/>
      <c r="L122" s="37"/>
      <c r="M122" s="119" t="s">
        <v>61</v>
      </c>
      <c r="N122" s="151" t="s">
        <v>35</v>
      </c>
      <c r="O122" s="118" t="s">
        <v>117</v>
      </c>
      <c r="Q122" s="48"/>
      <c r="R122" s="48"/>
      <c r="S122" s="48"/>
      <c r="T122" s="6"/>
      <c r="U122" s="6"/>
      <c r="V122" s="47"/>
      <c r="W122" s="75"/>
      <c r="X122" s="75"/>
      <c r="Z122" s="76"/>
      <c r="AA122" s="226">
        <f>IF(B122&gt;$K$7,0,E129+G129+I129)</f>
        <v>0</v>
      </c>
      <c r="AB122" s="227" t="s">
        <v>107</v>
      </c>
    </row>
    <row r="123" spans="1:30" ht="14" thickBot="1">
      <c r="A123" s="76"/>
      <c r="B123" s="223" t="s">
        <v>134</v>
      </c>
      <c r="D123" s="49"/>
      <c r="E123" s="52" t="s">
        <v>2</v>
      </c>
      <c r="F123" s="53" t="s">
        <v>25</v>
      </c>
      <c r="G123" s="52" t="s">
        <v>2</v>
      </c>
      <c r="H123" s="53" t="s">
        <v>25</v>
      </c>
      <c r="I123" s="236" t="s">
        <v>29</v>
      </c>
      <c r="J123" s="237"/>
      <c r="L123" s="120" t="s">
        <v>37</v>
      </c>
      <c r="M123" s="127" t="s">
        <v>33</v>
      </c>
      <c r="N123" s="155"/>
      <c r="O123" s="126">
        <v>15</v>
      </c>
      <c r="Q123" s="100" t="s">
        <v>68</v>
      </c>
      <c r="R123" s="100"/>
      <c r="S123" s="100"/>
      <c r="T123" s="6"/>
      <c r="U123" s="62"/>
      <c r="V123" s="63" t="s">
        <v>125</v>
      </c>
      <c r="W123" s="77"/>
      <c r="X123" s="78"/>
      <c r="Z123" s="76"/>
      <c r="AA123" s="226">
        <f>IF(B122&gt;$K$7,0,F129+H129+J129)</f>
        <v>0</v>
      </c>
      <c r="AD123" s="233"/>
    </row>
    <row r="124" spans="1:30" ht="14" thickBot="1">
      <c r="A124" s="76"/>
      <c r="D124" s="55" t="s">
        <v>111</v>
      </c>
      <c r="E124" s="2" t="s">
        <v>124</v>
      </c>
      <c r="F124" s="56" t="str">
        <f>IF(E124="/////////////////////","",3)</f>
        <v/>
      </c>
      <c r="G124" s="2" t="s">
        <v>124</v>
      </c>
      <c r="H124" s="56" t="str">
        <f>IF(G124="/////////////////////","",3)</f>
        <v/>
      </c>
      <c r="I124" s="135"/>
      <c r="J124" s="136"/>
      <c r="L124" s="120" t="s">
        <v>36</v>
      </c>
      <c r="M124" s="129" t="s">
        <v>50</v>
      </c>
      <c r="N124" s="180">
        <v>1E-4</v>
      </c>
      <c r="O124" s="128"/>
      <c r="Q124" s="100" t="s">
        <v>69</v>
      </c>
      <c r="R124" s="100"/>
      <c r="S124" s="48"/>
      <c r="T124" s="6"/>
      <c r="U124" s="64"/>
      <c r="V124" s="65" t="s">
        <v>94</v>
      </c>
      <c r="W124" s="79"/>
      <c r="X124" s="80"/>
      <c r="Z124" s="76"/>
      <c r="AD124" s="233"/>
    </row>
    <row r="125" spans="1:30" ht="14" thickBot="1">
      <c r="A125" s="76"/>
      <c r="D125" s="57" t="s">
        <v>112</v>
      </c>
      <c r="E125" s="2" t="s">
        <v>124</v>
      </c>
      <c r="F125" s="56" t="str">
        <f>IF(E125="/////////////////////","",3)</f>
        <v/>
      </c>
      <c r="G125" s="2" t="s">
        <v>124</v>
      </c>
      <c r="H125" s="56" t="str">
        <f>IF(G125="/////////////////////","",3)</f>
        <v/>
      </c>
      <c r="I125" s="137"/>
      <c r="J125" s="138"/>
      <c r="L125" s="117"/>
      <c r="M125" s="125" t="s">
        <v>34</v>
      </c>
      <c r="N125" s="152">
        <f>N123+N124</f>
        <v>1E-4</v>
      </c>
      <c r="O125" s="118">
        <f>O123+O124</f>
        <v>15</v>
      </c>
      <c r="Q125" s="101">
        <v>250</v>
      </c>
      <c r="R125" s="48" t="s">
        <v>81</v>
      </c>
      <c r="S125" s="48"/>
      <c r="T125" s="6"/>
      <c r="U125" s="66"/>
      <c r="V125" s="67" t="s">
        <v>129</v>
      </c>
      <c r="W125" s="81"/>
      <c r="X125" s="82"/>
      <c r="Z125" s="76"/>
      <c r="AA125" s="226">
        <f>IF(B122&gt;$K$7,0,N125)</f>
        <v>0</v>
      </c>
      <c r="AB125" s="227" t="s">
        <v>108</v>
      </c>
      <c r="AD125" s="233"/>
    </row>
    <row r="126" spans="1:30" ht="13" thickBot="1">
      <c r="A126" s="76"/>
      <c r="D126" s="57" t="s">
        <v>113</v>
      </c>
      <c r="E126" s="2" t="s">
        <v>124</v>
      </c>
      <c r="F126" s="56" t="str">
        <f>IF(E126="/////////////////////","",3)</f>
        <v/>
      </c>
      <c r="G126" s="2" t="s">
        <v>124</v>
      </c>
      <c r="H126" s="56" t="str">
        <f>IF(G126="/////////////////////","",3)</f>
        <v/>
      </c>
      <c r="I126" s="137"/>
      <c r="J126" s="138"/>
      <c r="Q126" s="48"/>
      <c r="R126" s="48"/>
      <c r="S126" s="48"/>
      <c r="T126" s="6"/>
      <c r="U126" s="66"/>
      <c r="V126" s="67" t="s">
        <v>127</v>
      </c>
      <c r="W126" s="84"/>
      <c r="X126" s="82"/>
      <c r="Z126" s="76"/>
      <c r="AA126" s="226">
        <f>IF(B122&gt;$K$7,0,O125)</f>
        <v>0</v>
      </c>
      <c r="AC126" s="227">
        <f>IF(B122&gt;$K$7,0,IF(OR(N123=0,N124=0),1,0))</f>
        <v>0</v>
      </c>
      <c r="AD126" s="7" t="s">
        <v>83</v>
      </c>
    </row>
    <row r="127" spans="1:30" ht="13" thickBot="1">
      <c r="A127" s="76"/>
      <c r="D127" s="57" t="s">
        <v>114</v>
      </c>
      <c r="E127" s="2" t="s">
        <v>124</v>
      </c>
      <c r="F127" s="56" t="str">
        <f>IF(E127="/////////////////////","",3)</f>
        <v/>
      </c>
      <c r="G127" s="2" t="s">
        <v>124</v>
      </c>
      <c r="H127" s="56" t="str">
        <f>IF(G127="/////////////////////","",3)</f>
        <v/>
      </c>
      <c r="I127" s="137"/>
      <c r="J127" s="138"/>
      <c r="M127" s="68" t="s">
        <v>80</v>
      </c>
      <c r="N127" s="156"/>
      <c r="Q127" s="48"/>
      <c r="R127" s="48"/>
      <c r="S127" s="48"/>
      <c r="T127" s="6"/>
      <c r="U127" s="70"/>
      <c r="V127" s="71" t="s">
        <v>130</v>
      </c>
      <c r="W127" s="85">
        <f>W124+W125+W126</f>
        <v>0</v>
      </c>
      <c r="X127" s="86"/>
      <c r="Z127" s="76"/>
      <c r="AD127" s="7">
        <f>IF(B122&gt;$K$7,0,W127)</f>
        <v>0</v>
      </c>
    </row>
    <row r="128" spans="1:30" ht="13" thickBot="1">
      <c r="A128" s="76"/>
      <c r="D128" s="58" t="s">
        <v>115</v>
      </c>
      <c r="E128" s="2" t="s">
        <v>124</v>
      </c>
      <c r="F128" s="56" t="str">
        <f>IF(E128="/////////////////////","",3)</f>
        <v/>
      </c>
      <c r="G128" s="2" t="s">
        <v>124</v>
      </c>
      <c r="H128" s="56" t="str">
        <f>IF(G128="/////////////////////","",3)</f>
        <v/>
      </c>
      <c r="I128" s="137"/>
      <c r="J128" s="138"/>
      <c r="M128" s="69" t="s">
        <v>118</v>
      </c>
      <c r="N128" s="157" t="s">
        <v>117</v>
      </c>
      <c r="Q128" s="48"/>
      <c r="R128" s="48"/>
      <c r="S128" s="48"/>
      <c r="T128" s="6"/>
      <c r="U128" s="212"/>
      <c r="V128" s="117"/>
      <c r="W128" s="211"/>
      <c r="X128" s="213"/>
      <c r="Z128" s="76"/>
      <c r="AA128" s="226">
        <f>IF(B122&gt;$K$7,0,M129)</f>
        <v>0</v>
      </c>
      <c r="AB128" s="227" t="s">
        <v>109</v>
      </c>
      <c r="AD128" s="7">
        <f>IF(B122&gt;$K$7,0,Q125)</f>
        <v>0</v>
      </c>
    </row>
    <row r="129" spans="1:27" ht="13" thickBot="1">
      <c r="A129" s="76"/>
      <c r="D129" s="59" t="s">
        <v>116</v>
      </c>
      <c r="E129" s="61">
        <f>IF(OR(E124="R",E124="r"),4,IF(OR(E124="W",E124="w"),3,0))+IF(OR(E125="R",E125="r"),4,IF(OR(E125="W",E125="w"),3,0))+IF(OR(E126="R",E126="r"),4,IF(OR(E126="W",E126="w"),3,0))+IF(OR(E127="R",E127="r"),4,IF(OR(E127="W",E127="w"),3,0))+IF(OR(E128="R",E128="r"),4,IF(OR(E128="W",E128="w"),3,0))</f>
        <v>0</v>
      </c>
      <c r="F129" s="61">
        <f>SUM(F124:F128)</f>
        <v>0</v>
      </c>
      <c r="G129" s="61">
        <f>IF(OR(G124="R",G124="r"),4,IF(OR(G124="W",G124="w"),3,0))+IF(OR(G125="R",G125="r"),4,IF(OR(G125="W",G125="w"),3,0))+IF(OR(G126="R",G126="r"),4,IF(OR(G126="W",G126="w"),3,0))+IF(OR(G127="R",G127="r"),4,IF(OR(G127="W",G127="w"),3,0))+IF(OR(G128="R",G128="r"),4,IF(OR(G128="W",G128="w"),3,0))</f>
        <v>0</v>
      </c>
      <c r="H129" s="61">
        <f>SUM(H124:H128)</f>
        <v>0</v>
      </c>
      <c r="I129" s="60"/>
      <c r="J129" s="51"/>
      <c r="M129" s="72"/>
      <c r="N129" s="157">
        <v>35</v>
      </c>
      <c r="Q129" s="48"/>
      <c r="R129" s="48"/>
      <c r="S129" s="48"/>
      <c r="T129" s="6"/>
      <c r="U129" s="212"/>
      <c r="V129" s="49"/>
      <c r="W129" s="213"/>
      <c r="X129" s="213"/>
      <c r="Z129" s="76"/>
      <c r="AA129" s="226">
        <f>IF(B122&gt;$K$7,0,N129)</f>
        <v>0</v>
      </c>
    </row>
    <row r="130" spans="1:27">
      <c r="A130" s="76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149"/>
      <c r="O130" s="41"/>
      <c r="P130" s="41"/>
      <c r="Q130" s="42"/>
      <c r="R130" s="41"/>
      <c r="S130" s="41"/>
      <c r="T130" s="41"/>
      <c r="U130" s="197"/>
      <c r="V130" s="42"/>
      <c r="W130" s="76"/>
      <c r="X130" s="76"/>
      <c r="Y130" s="76"/>
      <c r="Z130" s="76"/>
    </row>
    <row r="131" spans="1:27">
      <c r="A131" s="192"/>
      <c r="Z131" s="192"/>
    </row>
  </sheetData>
  <sheetProtection sheet="1" objects="1" scenarios="1"/>
  <mergeCells count="3">
    <mergeCell ref="Q27:S27"/>
    <mergeCell ref="Q28:S28"/>
    <mergeCell ref="I123:J123"/>
  </mergeCells>
  <phoneticPr fontId="18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211</vt:lpstr>
    </vt:vector>
  </TitlesOfParts>
  <Company>Oregon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Siemens</dc:creator>
  <cp:lastModifiedBy>Christopher M. Coffin</cp:lastModifiedBy>
  <dcterms:created xsi:type="dcterms:W3CDTF">2006-09-25T20:06:36Z</dcterms:created>
  <dcterms:modified xsi:type="dcterms:W3CDTF">2018-09-19T03:00:43Z</dcterms:modified>
</cp:coreProperties>
</file>